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URELIE\CIRCULAIRES\SESSION 2021\ERA\ANNEXES\"/>
    </mc:Choice>
  </mc:AlternateContent>
  <bookViews>
    <workbookView xWindow="0" yWindow="0" windowWidth="23040" windowHeight="9216"/>
  </bookViews>
  <sheets>
    <sheet name="Partie 2 - Soutenance orale" sheetId="2" r:id="rId1"/>
    <sheet name="Partie 1 - Revues de projet" sheetId="3" r:id="rId2"/>
    <sheet name="Note finale " sheetId="4" r:id="rId3"/>
  </sheets>
  <definedNames>
    <definedName name="_xlnm.Print_Area" localSheetId="1">'Partie 1 - Revues de projet'!$A$1:$L$67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4" l="1"/>
  <c r="E14" i="4"/>
  <c r="Q48" i="3"/>
  <c r="O48" i="3"/>
  <c r="N48" i="3"/>
  <c r="P48" i="3" s="1"/>
  <c r="R46" i="3"/>
  <c r="Q46" i="3"/>
  <c r="Q47" i="3"/>
  <c r="O46" i="3"/>
  <c r="O47" i="3"/>
  <c r="N46" i="3"/>
  <c r="P46" i="3" s="1"/>
  <c r="N47" i="3"/>
  <c r="P47" i="3" s="1"/>
  <c r="L49" i="3" l="1"/>
  <c r="Q45" i="3"/>
  <c r="Q44" i="3" s="1"/>
  <c r="O45" i="3"/>
  <c r="N45" i="3"/>
  <c r="P45" i="3" s="1"/>
  <c r="Q43" i="3"/>
  <c r="O43" i="3"/>
  <c r="N43" i="3"/>
  <c r="P43" i="3" s="1"/>
  <c r="Q42" i="3"/>
  <c r="O42" i="3"/>
  <c r="N42" i="3"/>
  <c r="P42" i="3" s="1"/>
  <c r="Q41" i="3"/>
  <c r="O41" i="3"/>
  <c r="N41" i="3"/>
  <c r="P41" i="3" s="1"/>
  <c r="Q40" i="3"/>
  <c r="O40" i="3"/>
  <c r="N40" i="3"/>
  <c r="P40" i="3" s="1"/>
  <c r="Q34" i="3"/>
  <c r="O34" i="3"/>
  <c r="N34" i="3"/>
  <c r="P34" i="3" s="1"/>
  <c r="Q33" i="3"/>
  <c r="O33" i="3"/>
  <c r="N33" i="3"/>
  <c r="P33" i="3" s="1"/>
  <c r="Q32" i="3"/>
  <c r="O32" i="3"/>
  <c r="N32" i="3"/>
  <c r="P32" i="3" s="1"/>
  <c r="Q31" i="3"/>
  <c r="O31" i="3"/>
  <c r="N31" i="3"/>
  <c r="P31" i="3" s="1"/>
  <c r="Q30" i="3"/>
  <c r="O30" i="3"/>
  <c r="N30" i="3"/>
  <c r="P30" i="3" s="1"/>
  <c r="Q29" i="3"/>
  <c r="O29" i="3"/>
  <c r="N29" i="3"/>
  <c r="P29" i="3" s="1"/>
  <c r="Q28" i="3"/>
  <c r="O28" i="3"/>
  <c r="N28" i="3"/>
  <c r="P28" i="3" s="1"/>
  <c r="Q26" i="3"/>
  <c r="O26" i="3"/>
  <c r="N26" i="3"/>
  <c r="P26" i="3" s="1"/>
  <c r="Q25" i="3"/>
  <c r="O25" i="3"/>
  <c r="N25" i="3"/>
  <c r="P25" i="3" s="1"/>
  <c r="Q24" i="3"/>
  <c r="O24" i="3"/>
  <c r="N24" i="3"/>
  <c r="P24" i="3" s="1"/>
  <c r="M24" i="3"/>
  <c r="Q23" i="3"/>
  <c r="O23" i="3"/>
  <c r="N23" i="3"/>
  <c r="P23" i="3" s="1"/>
  <c r="Q22" i="3"/>
  <c r="O22" i="3"/>
  <c r="N22" i="3"/>
  <c r="P22" i="3" s="1"/>
  <c r="Q21" i="3"/>
  <c r="O21" i="3"/>
  <c r="N21" i="3"/>
  <c r="P21" i="3" s="1"/>
  <c r="Q20" i="3"/>
  <c r="O20" i="3"/>
  <c r="N20" i="3"/>
  <c r="P20" i="3" s="1"/>
  <c r="Q19" i="3"/>
  <c r="O19" i="3"/>
  <c r="N19" i="3"/>
  <c r="P19" i="3" s="1"/>
  <c r="Q18" i="3"/>
  <c r="O18" i="3"/>
  <c r="N18" i="3"/>
  <c r="P18" i="3" s="1"/>
  <c r="Q16" i="3"/>
  <c r="O16" i="3"/>
  <c r="N16" i="3"/>
  <c r="P16" i="3" s="1"/>
  <c r="Q15" i="3"/>
  <c r="O15" i="3"/>
  <c r="N15" i="3"/>
  <c r="P15" i="3" s="1"/>
  <c r="Q27" i="3" l="1"/>
  <c r="O14" i="3"/>
  <c r="N14" i="3" s="1"/>
  <c r="O27" i="3"/>
  <c r="N27" i="3" s="1"/>
  <c r="O17" i="3"/>
  <c r="N17" i="3" s="1"/>
  <c r="Q17" i="3"/>
  <c r="O39" i="3"/>
  <c r="N39" i="3" s="1"/>
  <c r="Q14" i="3"/>
  <c r="Q39" i="3"/>
  <c r="O44" i="3"/>
  <c r="N44" i="3" s="1"/>
  <c r="N45" i="2"/>
  <c r="O49" i="3" l="1"/>
  <c r="E18" i="4"/>
  <c r="E21" i="4" s="1"/>
  <c r="L53" i="2"/>
  <c r="J48" i="3"/>
  <c r="R48" i="3" s="1"/>
  <c r="J47" i="3"/>
  <c r="R47" i="3" s="1"/>
  <c r="J45" i="3"/>
  <c r="R45" i="3" s="1"/>
  <c r="J43" i="3"/>
  <c r="R43" i="3" s="1"/>
  <c r="J42" i="3"/>
  <c r="R42" i="3" s="1"/>
  <c r="J41" i="3"/>
  <c r="R41" i="3" s="1"/>
  <c r="J40" i="3"/>
  <c r="R40" i="3" s="1"/>
  <c r="J38" i="3"/>
  <c r="J37" i="3"/>
  <c r="J36" i="3"/>
  <c r="J35" i="3"/>
  <c r="J34" i="3"/>
  <c r="R34" i="3" s="1"/>
  <c r="J33" i="3"/>
  <c r="R33" i="3" s="1"/>
  <c r="J32" i="3"/>
  <c r="R32" i="3" s="1"/>
  <c r="J31" i="3"/>
  <c r="R31" i="3" s="1"/>
  <c r="J30" i="3"/>
  <c r="R30" i="3" s="1"/>
  <c r="J29" i="3"/>
  <c r="R29" i="3" s="1"/>
  <c r="J28" i="3"/>
  <c r="R28" i="3" s="1"/>
  <c r="J26" i="3"/>
  <c r="R26" i="3" s="1"/>
  <c r="J25" i="3"/>
  <c r="R25" i="3" s="1"/>
  <c r="J24" i="3"/>
  <c r="R24" i="3" s="1"/>
  <c r="J23" i="3"/>
  <c r="R23" i="3" s="1"/>
  <c r="J22" i="3"/>
  <c r="R22" i="3" s="1"/>
  <c r="J21" i="3"/>
  <c r="R21" i="3" s="1"/>
  <c r="J20" i="3"/>
  <c r="R20" i="3" s="1"/>
  <c r="J19" i="3"/>
  <c r="R19" i="3" s="1"/>
  <c r="J18" i="3"/>
  <c r="R18" i="3" s="1"/>
  <c r="J16" i="3"/>
  <c r="R16" i="3" s="1"/>
  <c r="J15" i="3"/>
  <c r="R15" i="3" s="1"/>
  <c r="J52" i="2"/>
  <c r="Q51" i="2"/>
  <c r="O51" i="2"/>
  <c r="J51" i="2" s="1"/>
  <c r="R51" i="2" s="1"/>
  <c r="N51" i="2"/>
  <c r="P51" i="2" s="1"/>
  <c r="Q50" i="2"/>
  <c r="O50" i="2"/>
  <c r="J50" i="2" s="1"/>
  <c r="R50" i="2" s="1"/>
  <c r="N50" i="2"/>
  <c r="P50" i="2" s="1"/>
  <c r="Q49" i="2"/>
  <c r="O49" i="2"/>
  <c r="J49" i="2" s="1"/>
  <c r="R49" i="2" s="1"/>
  <c r="N49" i="2"/>
  <c r="P49" i="2" s="1"/>
  <c r="Q48" i="2"/>
  <c r="O48" i="2"/>
  <c r="J48" i="2" s="1"/>
  <c r="R48" i="2" s="1"/>
  <c r="N48" i="2"/>
  <c r="P48" i="2" s="1"/>
  <c r="Q47" i="2"/>
  <c r="O47" i="2"/>
  <c r="J47" i="2" s="1"/>
  <c r="R47" i="2" s="1"/>
  <c r="N47" i="2"/>
  <c r="P47" i="2" s="1"/>
  <c r="R46" i="2"/>
  <c r="Q46" i="2"/>
  <c r="O46" i="2"/>
  <c r="N46" i="2"/>
  <c r="P46" i="2" s="1"/>
  <c r="Q45" i="2"/>
  <c r="P45" i="2"/>
  <c r="O45" i="2"/>
  <c r="J45" i="2" s="1"/>
  <c r="R45" i="2" s="1"/>
  <c r="Q43" i="2"/>
  <c r="O43" i="2"/>
  <c r="J43" i="2" s="1"/>
  <c r="R43" i="2" s="1"/>
  <c r="N43" i="2"/>
  <c r="P43" i="2" s="1"/>
  <c r="Q42" i="2"/>
  <c r="O42" i="2"/>
  <c r="J42" i="2" s="1"/>
  <c r="R42" i="2" s="1"/>
  <c r="N42" i="2"/>
  <c r="P42" i="2" s="1"/>
  <c r="Q41" i="2"/>
  <c r="O41" i="2"/>
  <c r="J41" i="2" s="1"/>
  <c r="R41" i="2" s="1"/>
  <c r="N41" i="2"/>
  <c r="P41" i="2" s="1"/>
  <c r="Q40" i="2"/>
  <c r="O40" i="2"/>
  <c r="J40" i="2" s="1"/>
  <c r="R40" i="2" s="1"/>
  <c r="N40" i="2"/>
  <c r="P40" i="2" s="1"/>
  <c r="J38" i="2"/>
  <c r="J37" i="2"/>
  <c r="J36" i="2"/>
  <c r="J35" i="2"/>
  <c r="Q34" i="2"/>
  <c r="O34" i="2"/>
  <c r="J34" i="2" s="1"/>
  <c r="R34" i="2" s="1"/>
  <c r="N34" i="2"/>
  <c r="P34" i="2" s="1"/>
  <c r="Q33" i="2"/>
  <c r="O33" i="2"/>
  <c r="J33" i="2" s="1"/>
  <c r="R33" i="2" s="1"/>
  <c r="N33" i="2"/>
  <c r="P33" i="2" s="1"/>
  <c r="Q32" i="2"/>
  <c r="O32" i="2"/>
  <c r="J32" i="2" s="1"/>
  <c r="R32" i="2" s="1"/>
  <c r="N32" i="2"/>
  <c r="P32" i="2" s="1"/>
  <c r="Q31" i="2"/>
  <c r="O31" i="2"/>
  <c r="J31" i="2" s="1"/>
  <c r="R31" i="2" s="1"/>
  <c r="N31" i="2"/>
  <c r="P31" i="2" s="1"/>
  <c r="Q30" i="2"/>
  <c r="O30" i="2"/>
  <c r="J30" i="2" s="1"/>
  <c r="R30" i="2" s="1"/>
  <c r="N30" i="2"/>
  <c r="P30" i="2" s="1"/>
  <c r="Q29" i="2"/>
  <c r="O29" i="2"/>
  <c r="J29" i="2" s="1"/>
  <c r="R29" i="2" s="1"/>
  <c r="N29" i="2"/>
  <c r="P29" i="2" s="1"/>
  <c r="Q28" i="2"/>
  <c r="O28" i="2"/>
  <c r="J28" i="2" s="1"/>
  <c r="R28" i="2" s="1"/>
  <c r="N28" i="2"/>
  <c r="P28" i="2" s="1"/>
  <c r="Q26" i="2"/>
  <c r="O26" i="2"/>
  <c r="J26" i="2" s="1"/>
  <c r="R26" i="2" s="1"/>
  <c r="N26" i="2"/>
  <c r="P26" i="2" s="1"/>
  <c r="Q25" i="2"/>
  <c r="O25" i="2"/>
  <c r="J25" i="2" s="1"/>
  <c r="R25" i="2" s="1"/>
  <c r="N25" i="2"/>
  <c r="P25" i="2" s="1"/>
  <c r="Q24" i="2"/>
  <c r="O24" i="2"/>
  <c r="J24" i="2" s="1"/>
  <c r="R24" i="2" s="1"/>
  <c r="N24" i="2"/>
  <c r="P24" i="2" s="1"/>
  <c r="M24" i="2"/>
  <c r="Q23" i="2"/>
  <c r="O23" i="2"/>
  <c r="J23" i="2" s="1"/>
  <c r="R23" i="2" s="1"/>
  <c r="N23" i="2"/>
  <c r="P23" i="2" s="1"/>
  <c r="Q22" i="2"/>
  <c r="O22" i="2"/>
  <c r="J22" i="2" s="1"/>
  <c r="R22" i="2" s="1"/>
  <c r="N22" i="2"/>
  <c r="P22" i="2" s="1"/>
  <c r="Q21" i="2"/>
  <c r="O21" i="2"/>
  <c r="J21" i="2" s="1"/>
  <c r="R21" i="2" s="1"/>
  <c r="N21" i="2"/>
  <c r="P21" i="2" s="1"/>
  <c r="Q20" i="2"/>
  <c r="O20" i="2"/>
  <c r="J20" i="2" s="1"/>
  <c r="R20" i="2" s="1"/>
  <c r="N20" i="2"/>
  <c r="P20" i="2" s="1"/>
  <c r="Q19" i="2"/>
  <c r="O19" i="2"/>
  <c r="J19" i="2" s="1"/>
  <c r="R19" i="2" s="1"/>
  <c r="N19" i="2"/>
  <c r="P19" i="2" s="1"/>
  <c r="Q18" i="2"/>
  <c r="O18" i="2"/>
  <c r="J18" i="2" s="1"/>
  <c r="R18" i="2" s="1"/>
  <c r="N18" i="2"/>
  <c r="P18" i="2" s="1"/>
  <c r="Q16" i="2"/>
  <c r="O16" i="2"/>
  <c r="J16" i="2" s="1"/>
  <c r="R16" i="2" s="1"/>
  <c r="N16" i="2"/>
  <c r="P16" i="2" s="1"/>
  <c r="Q15" i="2"/>
  <c r="O15" i="2"/>
  <c r="J15" i="2" s="1"/>
  <c r="R15" i="2" s="1"/>
  <c r="N15" i="2"/>
  <c r="P15" i="2" s="1"/>
  <c r="R49" i="3" l="1"/>
  <c r="Q17" i="2"/>
  <c r="Q39" i="2"/>
  <c r="Q27" i="2"/>
  <c r="Q44" i="2"/>
  <c r="O27" i="2"/>
  <c r="N27" i="2" s="1"/>
  <c r="O14" i="2"/>
  <c r="N14" i="2" s="1"/>
  <c r="O44" i="2"/>
  <c r="N44" i="2" s="1"/>
  <c r="Q14" i="2"/>
  <c r="R53" i="2"/>
  <c r="O39" i="2"/>
  <c r="N39" i="2" s="1"/>
  <c r="O17" i="2"/>
  <c r="N17" i="2" s="1"/>
  <c r="F53" i="2" l="1"/>
  <c r="F49" i="3"/>
  <c r="F50" i="3" s="1"/>
  <c r="F52" i="3"/>
  <c r="O53" i="2"/>
  <c r="D59" i="2"/>
  <c r="F56" i="2"/>
  <c r="F54" i="2" l="1"/>
</calcChain>
</file>

<file path=xl/sharedStrings.xml><?xml version="1.0" encoding="utf-8"?>
<sst xmlns="http://schemas.openxmlformats.org/spreadsheetml/2006/main" count="208" uniqueCount="113">
  <si>
    <t>Date</t>
  </si>
  <si>
    <t>Signatures</t>
  </si>
  <si>
    <t>Noms des Evaluateurs</t>
  </si>
  <si>
    <t>Appréciation globale</t>
  </si>
  <si>
    <t></t>
  </si>
  <si>
    <r>
      <t>ATTENTION</t>
    </r>
    <r>
      <rPr>
        <i/>
        <sz val="8"/>
        <color indexed="10"/>
        <rFont val="Arial"/>
        <family val="2"/>
      </rPr>
      <t xml:space="preserve">, si le symbole </t>
    </r>
    <r>
      <rPr>
        <sz val="8"/>
        <color indexed="10"/>
        <rFont val="Arial"/>
        <family val="2"/>
      </rPr>
      <t>◄</t>
    </r>
    <r>
      <rPr>
        <i/>
        <sz val="8"/>
        <color indexed="10"/>
        <rFont val="Arial"/>
        <family val="2"/>
      </rPr>
      <t xml:space="preserve"> apparait dans cette colonne c'est qu'il y a plus d'une valeur donnée à l'indicateur, il faut alors choisir laquelle retenir</t>
    </r>
  </si>
  <si>
    <t>* La note proposée, arrondie au demi point, est décidée par les membres des commissions de correction. L'harmnisation en précisera le cadre.</t>
  </si>
  <si>
    <t>/60</t>
  </si>
  <si>
    <t>Note x coefficient :</t>
  </si>
  <si>
    <t>/20</t>
  </si>
  <si>
    <t>Note sur 20 proposée au jury* :</t>
  </si>
  <si>
    <t xml:space="preserve"> /20</t>
  </si>
  <si>
    <t>Note brute obtenue par calcul automatique (attention si le taux est &lt;70%, le calcul n'est pas proposé) :</t>
  </si>
  <si>
    <t>Taux pondéré de compétences et indicateurs évaluables :</t>
  </si>
  <si>
    <t>Les consultations auprès des fournisseurs et des sous-traitants sont clairement exprimées, les contraintes sont spécifiées de manière univoque et les pièces écrites et graphiques jointes sont pertinentes.</t>
  </si>
  <si>
    <t>Rédiger un document contractuel (une demande de prix, une commande, un contrat de sous-traitance…).</t>
  </si>
  <si>
    <t>C6-1.3</t>
  </si>
  <si>
    <t>Les fournitures sont conformes à la commande et sont disponibles  pour la réalisation.</t>
  </si>
  <si>
    <t>Le contenu du rapport définit de façon exhaustive et impartiale les informations utiles dans le contexte du rapport.</t>
  </si>
  <si>
    <t xml:space="preserve">Les arguments sont clairement justifiés au regard des données techniques, économiques ou juridiques. </t>
  </si>
  <si>
    <t>Les informations sont concises, lisibles et exprimées dans une syntaxe et une orthographe correctes.</t>
  </si>
  <si>
    <t xml:space="preserve">L’ensemble des éléments est transcrit, de façon synthétique, dans un document communicable. </t>
  </si>
  <si>
    <t>Rédiger un rapport argumenté (proposition, diagnostic…), factuel (rapport de visite, rapport d’incident, compte rendu…).</t>
  </si>
  <si>
    <t>C6-1.2</t>
  </si>
  <si>
    <t>Les moyens de communication retenus sont pertinents par rapport à la situation, et sont maitrisés.</t>
  </si>
  <si>
    <t>Choisir un mode de communication écrit adapté.</t>
  </si>
  <si>
    <t>C6-1.1</t>
  </si>
  <si>
    <t xml:space="preserve"> C6-1 Rédiger un document professionnel de communication</t>
  </si>
  <si>
    <t>Définir des actions (préventives ou correctives) pour garantir la qualité.</t>
  </si>
  <si>
    <t>C5.4</t>
  </si>
  <si>
    <t xml:space="preserve">Le type de contrôle (qualitatif et/ou quantitatif) mis en œuvre est justifié.
Les procédures de contrôle permettent de vérifier les points de conformité  spécifiés.
La synthèse garantit l’exploitabilité et la traçabilité des résultats obtenus.
</t>
  </si>
  <si>
    <t xml:space="preserve">Choisir le type de contrôle.
Définir les étapes des procédures de contrôle et les moyens associés.
Réaliser les mesures de contrôle.
Élaborer le document de synthèse. 
</t>
  </si>
  <si>
    <t>C5.3</t>
  </si>
  <si>
    <t>Les procédures de contrôle sont adaptées aux spécificités et aux contraintes du projet.</t>
  </si>
  <si>
    <t>Les contraintes normatives et règlementaires spécifiques au projet sont identifiées.</t>
  </si>
  <si>
    <t xml:space="preserve">Identifier les contraintes règlementaires et normatives afférentes au projet d’agencement. </t>
  </si>
  <si>
    <t>C5.1</t>
  </si>
  <si>
    <t xml:space="preserve">C5. Etablir et mettre en œuvre un protocole de contrôle </t>
  </si>
  <si>
    <t>La liste exhaustive des pièces constituant le dossier est établie.</t>
  </si>
  <si>
    <t>Préparer les pièces nécessaires au Dossier des Ouvrages Exécutés (DOE).</t>
  </si>
  <si>
    <t>C2-3.4</t>
  </si>
  <si>
    <t> Le dossier d’exécution comporte :
• les plans spécifiques et plans d'ensemble, 
• Le carnet de détails des points singuliers,
• Les plans d’interfaces, avec les détails utiles,
• Les nomenclatures,
• La liste des approvisionne-ments en cas de fabrication dans l’entreprise,
• des notices de montage...</t>
  </si>
  <si>
    <t>Etablir le dossier d’exécution des ouvrages, à destination des différents intervenants.</t>
  </si>
  <si>
    <t>C2-3.3</t>
  </si>
  <si>
    <t>Les plans spécifiques précisent entre autres les éléments suivants:• les plans d'agencement,
• les plans destinés à la sous-traitance,... 
• les plans d'installation chantier,</t>
  </si>
  <si>
    <t xml:space="preserve">Définir les plans spécifiques d'agencement et des autres corps d'état. </t>
  </si>
  <si>
    <t>C2-3.2</t>
  </si>
  <si>
    <t>Les plans réalisés permettent d’optimiser les coûts de fabrication, les moyens logistiques et de pose.
Les plans d'ensemble spécifient les informations nécessaires à:
• l'espace agencé,
• l'implantation des ouvrages, des équipements et des  ré-seaux,  
• la nature des matériaux,</t>
  </si>
  <si>
    <t>Établir les plans d'ensemble tout corps d'état du second œuvre</t>
  </si>
  <si>
    <t>C2-3.1</t>
  </si>
  <si>
    <t>C2-3. Définir le projet d'agencement</t>
  </si>
  <si>
    <t>Les solutions  sont  définitivement validées au regard des contraintes techniques, esthétiques et économiques.</t>
  </si>
  <si>
    <t>Les données (y compris numériques) sont transmises et permettent d’établir le processus de fabrication et/ou de mise en oeuvre sur chantier.</t>
  </si>
  <si>
    <t>Les résultats sont correctement interprétés.</t>
  </si>
  <si>
    <t>L’expérimentation justifie le choix de la solution technique.</t>
  </si>
  <si>
    <t>La démarche de validation respecte le protocole défini par l'entreprise</t>
  </si>
  <si>
    <t>La modélisation est cohérente avec la solution imaginée. L’exploitation de la modélisation est maîtrisée.</t>
  </si>
  <si>
    <t>Les paramètres influents sont répertoriés</t>
  </si>
  <si>
    <t xml:space="preserve">Émettre des hypothèses sur les paramètres influant le comportement attendu (mécanique, thermique, acoustique, étanchéité,…)                                                                                                                           Réaliser la modélisation volumique des solutions techniques. Calculer, simuler et analyser les comportements mécaniques et les besoins en confort d’une solution technique. (thermique, acoustique, visuel, …).                                                                                                                     Vérifier réglementairement le comportement de tout ou partie d’un agencement.
Vérifier par une expérimentation le comportement attendu d’une solution technique. (maquette, prototype, …).
Interpréter les résultats au regard des hypothèses de départ.
</t>
  </si>
  <si>
    <t>C2-2.</t>
  </si>
  <si>
    <t>C2-2. Choisir et valider des solutions techniques</t>
  </si>
  <si>
    <t>Un carnet de détails est constitué.</t>
  </si>
  <si>
    <t>Les matériaux et composants sont proposés conformément aux contraintes du cahier des charges du projet.</t>
  </si>
  <si>
    <t xml:space="preserve">Les propositions de solutions techniques respectent les contraintes esthétiques et techniques pour la fabrication et la pose. </t>
  </si>
  <si>
    <t>Les interfaces entre corps d’état sont prises en compte.</t>
  </si>
  <si>
    <r>
      <t>Les croquis et/ou schémas représentant les solutions techniques sont. exploitables pour établir le dossier d’exécution.</t>
    </r>
    <r>
      <rPr>
        <sz val="10"/>
        <color rgb="FFFF0000"/>
        <rFont val="Arial"/>
        <family val="2"/>
      </rPr>
      <t xml:space="preserve"> </t>
    </r>
  </si>
  <si>
    <t>Des adaptations au concept architectural sont proposées.</t>
  </si>
  <si>
    <t>Les nomenclatures des déboursés sont établies.</t>
  </si>
  <si>
    <t>Proposer des solutions techniques pertinentes, sous forme de croquis et/ou de schémas légendés
Établir des propositions techniques.                                                                                                                         Réaliser les adaptations nécessaires du concept d'origine
Intégrer les contraintes liées aux interfaces communes des différents corps d’états (intégration des réseaux, des terminaux...).</t>
  </si>
  <si>
    <t>C2-1.2</t>
  </si>
  <si>
    <t xml:space="preserve">Le modèle numérique est conforme à l'existant. </t>
  </si>
  <si>
    <t>L'état des lieux avant travaux est traduit numériquement.</t>
  </si>
  <si>
    <t xml:space="preserve">Établir les plans de l'existant.
</t>
  </si>
  <si>
    <t>C2-1.1</t>
  </si>
  <si>
    <t>C2-1. Rechercher des principes de solutions techniques</t>
  </si>
  <si>
    <t xml:space="preserve">Les données et l’expérience des projets réalisés sont synthétisées et intégrées dans les bases de données de l’entreprise :
• temps : étude, fabrication, chantier… ;
• coûts : fournisseurs, sous-traitants… ;
• documents techniques du projet (plans et pièces écrites, DOE…) ;
• services associés (SAV…) ;
• les procédures, modes opéra-toires, les bibliothèques de plans et les méthodologies em-ployées intègrent l’expérience du projet réalisé.
</t>
  </si>
  <si>
    <t>Capitaliser les expériences acquises sur les projets réalisés et en cours, pour une exploitation ultérieure.                                                                             Etablir une synthèse des données d’expériences collectées.</t>
  </si>
  <si>
    <t>C1-3.2</t>
  </si>
  <si>
    <t>Les ouvrages sont identifiés et décomposés en sous-ensembles et éléments.</t>
  </si>
  <si>
    <t>Assurer une veille technologique, normative et réglementaire.</t>
  </si>
  <si>
    <t>C1-3.1</t>
  </si>
  <si>
    <t>C1-3. Assurer une veille technique et réglementaire et capitaliser des informations</t>
  </si>
  <si>
    <t xml:space="preserve">Note brute </t>
  </si>
  <si>
    <t>Poids de l'indicateur</t>
  </si>
  <si>
    <t>Non</t>
  </si>
  <si>
    <r>
      <t xml:space="preserve">Indicateurs de performance                                                               </t>
    </r>
    <r>
      <rPr>
        <b/>
        <sz val="9"/>
        <rFont val="Arial"/>
        <family val="2"/>
      </rPr>
      <t xml:space="preserve"> Evaluables=</t>
    </r>
  </si>
  <si>
    <t>Compétences évaluées</t>
  </si>
  <si>
    <t>Poids de la compétence</t>
  </si>
  <si>
    <r>
      <t xml:space="preserve">Durée : </t>
    </r>
    <r>
      <rPr>
        <sz val="10"/>
        <rFont val="Arial"/>
        <family val="2"/>
      </rPr>
      <t xml:space="preserve"> 50 minutes</t>
    </r>
  </si>
  <si>
    <r>
      <t xml:space="preserve">Forme : </t>
    </r>
    <r>
      <rPr>
        <sz val="10"/>
        <rFont val="Arial"/>
        <family val="2"/>
      </rPr>
      <t xml:space="preserve"> Ponctuelle orale</t>
    </r>
  </si>
  <si>
    <t>Coefficient : 6</t>
  </si>
  <si>
    <r>
      <t>Unités :</t>
    </r>
    <r>
      <rPr>
        <sz val="10"/>
        <rFont val="Arial"/>
        <family val="2"/>
      </rPr>
      <t xml:space="preserve"> U5</t>
    </r>
  </si>
  <si>
    <t>Nom Prénom du candidat:à renseigner par l'établissement</t>
  </si>
  <si>
    <r>
      <t>Nature de l’épreuve</t>
    </r>
    <r>
      <rPr>
        <sz val="10"/>
        <rFont val="Arial"/>
        <family val="2"/>
      </rPr>
      <t xml:space="preserve"> </t>
    </r>
    <r>
      <rPr>
        <b/>
        <sz val="10"/>
        <rFont val="Arial"/>
        <family val="2"/>
      </rPr>
      <t>E5</t>
    </r>
    <r>
      <rPr>
        <sz val="10"/>
        <rFont val="Arial"/>
        <family val="2"/>
      </rPr>
      <t xml:space="preserve"> : </t>
    </r>
    <r>
      <rPr>
        <b/>
        <sz val="10"/>
        <rFont val="Arial"/>
        <family val="2"/>
      </rPr>
      <t>Conception d’agencement</t>
    </r>
  </si>
  <si>
    <t>Fiche d'évaluation de la composition du candidat - Partie 2 - Soutenance orale</t>
  </si>
  <si>
    <t>Fiche d'évaluation de la composition du candidat - Partie 1 - Revues de projet n°1 et 2</t>
  </si>
  <si>
    <t>/40</t>
  </si>
  <si>
    <t>Fiche d'évaluation de la composition du candidat - Note finale proposée au jury</t>
  </si>
  <si>
    <t>Note proposée pour la partie 2 - Soutenance orale</t>
  </si>
  <si>
    <t>Note proposée pour la partie 1 - Revues de projet</t>
  </si>
  <si>
    <t>Note brute</t>
  </si>
  <si>
    <t>/100</t>
  </si>
  <si>
    <t xml:space="preserve">Note brute sur 20 </t>
  </si>
  <si>
    <t>Note sur 20 proposée au jury</t>
  </si>
  <si>
    <r>
      <t xml:space="preserve">Etablissement:  </t>
    </r>
    <r>
      <rPr>
        <b/>
        <sz val="12"/>
        <color rgb="FFFF0000"/>
        <rFont val="Arial"/>
        <family val="2"/>
      </rPr>
      <t xml:space="preserve">à renseigner </t>
    </r>
  </si>
  <si>
    <r>
      <t xml:space="preserve">Dénomination du support : </t>
    </r>
    <r>
      <rPr>
        <b/>
        <sz val="12"/>
        <color rgb="FFFF0000"/>
        <rFont val="Arial"/>
        <family val="2"/>
      </rPr>
      <t xml:space="preserve">à renseigner </t>
    </r>
  </si>
  <si>
    <r>
      <t xml:space="preserve">Repère du questionnement: </t>
    </r>
    <r>
      <rPr>
        <b/>
        <sz val="12"/>
        <color rgb="FFFF0000"/>
        <rFont val="Arial"/>
        <family val="2"/>
      </rPr>
      <t xml:space="preserve">à renseigner </t>
    </r>
  </si>
  <si>
    <r>
      <t xml:space="preserve">Etablissement:  </t>
    </r>
    <r>
      <rPr>
        <b/>
        <sz val="12"/>
        <color rgb="FFFF0000"/>
        <rFont val="Arial"/>
        <family val="2"/>
      </rPr>
      <t>à renseigner</t>
    </r>
  </si>
  <si>
    <r>
      <t xml:space="preserve">Nom Prénom du candidat: </t>
    </r>
    <r>
      <rPr>
        <b/>
        <sz val="12"/>
        <color rgb="FFFF0000"/>
        <rFont val="Arial"/>
        <family val="2"/>
      </rPr>
      <t xml:space="preserve">à renseigner </t>
    </r>
  </si>
  <si>
    <t>Identification</t>
  </si>
  <si>
    <t>ANNEXE 2</t>
  </si>
  <si>
    <t>BTS ERA Session 2021</t>
  </si>
  <si>
    <t>Version vérifiée au 27/11/2020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</si>
</sst>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1"/>
      <color theme="1"/>
      <name val="Calibri"/>
      <family val="2"/>
      <scheme val="minor"/>
    </font>
    <font>
      <sz val="10"/>
      <color indexed="9"/>
      <name val="Arial"/>
      <family val="2"/>
    </font>
    <font>
      <sz val="9"/>
      <color indexed="9"/>
      <name val="Arial"/>
      <family val="2"/>
    </font>
    <font>
      <sz val="9"/>
      <color indexed="12"/>
      <name val="Arial"/>
      <family val="2"/>
    </font>
    <font>
      <sz val="10"/>
      <color indexed="12"/>
      <name val="Arial"/>
      <family val="2"/>
    </font>
    <font>
      <sz val="10"/>
      <color indexed="10"/>
      <name val="Arial"/>
      <family val="2"/>
    </font>
    <font>
      <sz val="9"/>
      <name val="Arial"/>
      <family val="2"/>
    </font>
    <font>
      <sz val="11"/>
      <name val="Arial"/>
      <family val="2"/>
    </font>
    <font>
      <sz val="8"/>
      <name val="Arial"/>
      <family val="2"/>
    </font>
    <font>
      <b/>
      <sz val="10"/>
      <name val="Arial"/>
      <family val="2"/>
    </font>
    <font>
      <b/>
      <sz val="9"/>
      <name val="Arial"/>
      <family val="2"/>
    </font>
    <font>
      <sz val="9"/>
      <color indexed="10"/>
      <name val="Arial Narrow"/>
      <family val="2"/>
    </font>
    <font>
      <sz val="9"/>
      <name val="Arial Narrow"/>
      <family val="2"/>
    </font>
    <font>
      <b/>
      <sz val="10"/>
      <color indexed="10"/>
      <name val="Arial"/>
      <family val="2"/>
    </font>
    <font>
      <b/>
      <sz val="10"/>
      <color indexed="10"/>
      <name val="Wingdings"/>
      <charset val="2"/>
    </font>
    <font>
      <b/>
      <i/>
      <sz val="8"/>
      <color indexed="10"/>
      <name val="Arial"/>
      <family val="2"/>
    </font>
    <font>
      <i/>
      <sz val="8"/>
      <color indexed="10"/>
      <name val="Arial"/>
      <family val="2"/>
    </font>
    <font>
      <sz val="8"/>
      <color indexed="10"/>
      <name val="Arial"/>
      <family val="2"/>
    </font>
    <font>
      <i/>
      <sz val="9"/>
      <name val="Arial"/>
      <family val="2"/>
    </font>
    <font>
      <b/>
      <sz val="12"/>
      <color indexed="10"/>
      <name val="Arial"/>
      <family val="2"/>
    </font>
    <font>
      <b/>
      <sz val="12"/>
      <color rgb="FFFF0000"/>
      <name val="Arial"/>
      <family val="2"/>
    </font>
    <font>
      <b/>
      <sz val="9"/>
      <color indexed="12"/>
      <name val="Arial"/>
      <family val="2"/>
    </font>
    <font>
      <i/>
      <sz val="10"/>
      <color indexed="12"/>
      <name val="Arial"/>
      <family val="2"/>
    </font>
    <font>
      <i/>
      <sz val="10"/>
      <name val="Arial"/>
      <family val="2"/>
    </font>
    <font>
      <b/>
      <sz val="10"/>
      <color theme="1"/>
      <name val="Calibri"/>
      <family val="2"/>
      <scheme val="minor"/>
    </font>
    <font>
      <sz val="10"/>
      <color theme="1"/>
      <name val="Calibri"/>
      <family val="2"/>
      <scheme val="minor"/>
    </font>
    <font>
      <sz val="10"/>
      <name val="Arial"/>
      <family val="2"/>
    </font>
    <font>
      <sz val="10"/>
      <color theme="1"/>
      <name val="Arial"/>
      <family val="2"/>
    </font>
    <font>
      <b/>
      <sz val="11"/>
      <name val="Arial"/>
      <family val="2"/>
    </font>
    <font>
      <b/>
      <sz val="10"/>
      <color indexed="12"/>
      <name val="Arial"/>
      <family val="2"/>
    </font>
    <font>
      <sz val="10"/>
      <color rgb="FF000000"/>
      <name val="Arial"/>
      <family val="2"/>
    </font>
    <font>
      <sz val="10"/>
      <color rgb="FFFF0000"/>
      <name val="Arial"/>
      <family val="2"/>
    </font>
    <font>
      <b/>
      <sz val="10"/>
      <color theme="1"/>
      <name val="Arial"/>
      <family val="2"/>
    </font>
    <font>
      <b/>
      <sz val="12"/>
      <color theme="1"/>
      <name val="Arial"/>
      <family val="2"/>
    </font>
    <font>
      <b/>
      <sz val="18"/>
      <color rgb="FF0070C0"/>
      <name val="Arial"/>
      <family val="2"/>
    </font>
    <font>
      <sz val="11"/>
      <name val="Calibri"/>
      <family val="2"/>
      <scheme val="minor"/>
    </font>
    <font>
      <b/>
      <sz val="12"/>
      <name val="Arial"/>
      <family val="2"/>
    </font>
    <font>
      <b/>
      <sz val="18"/>
      <color theme="1"/>
      <name val="Calibri"/>
      <family val="2"/>
      <scheme val="minor"/>
    </font>
    <font>
      <sz val="10"/>
      <color theme="0"/>
      <name val="Arial"/>
      <family val="2"/>
    </font>
    <font>
      <b/>
      <sz val="10"/>
      <color theme="0"/>
      <name val="Arial"/>
      <family val="2"/>
    </font>
  </fonts>
  <fills count="10">
    <fill>
      <patternFill patternType="none"/>
    </fill>
    <fill>
      <patternFill patternType="gray125"/>
    </fill>
    <fill>
      <patternFill patternType="solid">
        <fgColor indexed="43"/>
        <bgColor indexed="26"/>
      </patternFill>
    </fill>
    <fill>
      <patternFill patternType="solid">
        <fgColor theme="4" tint="0.79998168889431442"/>
        <bgColor indexed="64"/>
      </patternFill>
    </fill>
    <fill>
      <patternFill patternType="solid">
        <fgColor rgb="FFFFFF00"/>
        <bgColor indexed="64"/>
      </patternFill>
    </fill>
    <fill>
      <patternFill patternType="solid">
        <fgColor indexed="13"/>
        <bgColor indexed="3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9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thin">
        <color indexed="8"/>
      </left>
      <right style="medium">
        <color indexed="8"/>
      </right>
      <top style="thin">
        <color indexed="8"/>
      </top>
      <bottom style="medium">
        <color indexed="64"/>
      </bottom>
      <diagonal/>
    </border>
    <border>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right style="medium">
        <color indexed="64"/>
      </right>
      <top/>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64"/>
      </left>
      <right/>
      <top/>
      <bottom/>
      <diagonal/>
    </border>
    <border>
      <left style="medium">
        <color indexed="8"/>
      </left>
      <right style="medium">
        <color indexed="8"/>
      </right>
      <top/>
      <bottom style="medium">
        <color indexed="8"/>
      </bottom>
      <diagonal/>
    </border>
    <border>
      <left style="medium">
        <color indexed="64"/>
      </left>
      <right style="medium">
        <color indexed="8"/>
      </right>
      <top/>
      <bottom style="medium">
        <color indexed="8"/>
      </bottom>
      <diagonal/>
    </border>
    <border>
      <left/>
      <right style="medium">
        <color indexed="8"/>
      </right>
      <top style="medium">
        <color indexed="8"/>
      </top>
      <bottom/>
      <diagonal/>
    </border>
    <border>
      <left/>
      <right/>
      <top style="medium">
        <color indexed="8"/>
      </top>
      <bottom/>
      <diagonal/>
    </border>
    <border>
      <left style="medium">
        <color indexed="8"/>
      </left>
      <right/>
      <top style="medium">
        <color indexed="8"/>
      </top>
      <bottom/>
      <diagonal/>
    </border>
    <border>
      <left style="medium">
        <color indexed="64"/>
      </left>
      <right/>
      <top style="medium">
        <color indexed="8"/>
      </top>
      <bottom/>
      <diagonal/>
    </border>
    <border>
      <left/>
      <right/>
      <top/>
      <bottom style="medium">
        <color indexed="8"/>
      </bottom>
      <diagonal/>
    </border>
    <border>
      <left style="medium">
        <color indexed="64"/>
      </left>
      <right/>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style="medium">
        <color indexed="64"/>
      </left>
      <right style="thin">
        <color indexed="64"/>
      </right>
      <top/>
      <bottom style="thin">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8"/>
      </top>
      <bottom/>
      <diagonal/>
    </border>
    <border>
      <left style="medium">
        <color indexed="64"/>
      </left>
      <right style="medium">
        <color indexed="64"/>
      </right>
      <top style="thin">
        <color indexed="64"/>
      </top>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top style="medium">
        <color indexed="8"/>
      </top>
      <bottom style="medium">
        <color indexed="8"/>
      </bottom>
      <diagonal/>
    </border>
    <border>
      <left style="medium">
        <color indexed="64"/>
      </left>
      <right style="thin">
        <color indexed="8"/>
      </right>
      <top/>
      <bottom style="thin">
        <color indexed="8"/>
      </bottom>
      <diagonal/>
    </border>
    <border>
      <left style="medium">
        <color indexed="8"/>
      </left>
      <right style="thin">
        <color indexed="8"/>
      </right>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8"/>
      </left>
      <right/>
      <top/>
      <bottom style="medium">
        <color indexed="64"/>
      </bottom>
      <diagonal/>
    </border>
  </borders>
  <cellStyleXfs count="1">
    <xf numFmtId="0" fontId="0" fillId="0" borderId="0"/>
  </cellStyleXfs>
  <cellXfs count="351">
    <xf numFmtId="0" fontId="0" fillId="0" borderId="0" xfId="0"/>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xf numFmtId="10" fontId="1" fillId="0" borderId="0" xfId="0" applyNumberFormat="1" applyFont="1" applyBorder="1" applyAlignment="1">
      <alignment vertical="center"/>
    </xf>
    <xf numFmtId="2" fontId="1" fillId="0" borderId="0" xfId="0" applyNumberFormat="1" applyFont="1" applyBorder="1" applyAlignment="1">
      <alignment horizontal="center" vertical="center"/>
    </xf>
    <xf numFmtId="0" fontId="2" fillId="0" borderId="0" xfId="0" applyFont="1" applyBorder="1" applyAlignment="1">
      <alignment vertical="center"/>
    </xf>
    <xf numFmtId="9" fontId="3" fillId="0" borderId="0" xfId="0" applyNumberFormat="1" applyFont="1" applyBorder="1" applyAlignment="1">
      <alignment horizontal="center" vertical="center"/>
    </xf>
    <xf numFmtId="9" fontId="4" fillId="0" borderId="0" xfId="0" applyNumberFormat="1" applyFont="1" applyBorder="1" applyAlignment="1">
      <alignment vertical="center"/>
    </xf>
    <xf numFmtId="0" fontId="5" fillId="0" borderId="0" xfId="0" applyFont="1" applyFill="1" applyBorder="1" applyAlignment="1">
      <alignment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7" fillId="0" borderId="0" xfId="0" applyFont="1"/>
    <xf numFmtId="9" fontId="3" fillId="0" borderId="1" xfId="0" applyNumberFormat="1" applyFont="1" applyBorder="1" applyAlignment="1">
      <alignment horizontal="center" vertical="center"/>
    </xf>
    <xf numFmtId="9" fontId="4" fillId="0" borderId="2" xfId="0" applyNumberFormat="1" applyFont="1" applyBorder="1" applyAlignment="1">
      <alignment vertical="center"/>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wrapText="1"/>
    </xf>
    <xf numFmtId="0" fontId="11" fillId="0" borderId="0" xfId="0" applyFont="1" applyFill="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8" xfId="0" applyFont="1" applyFill="1" applyBorder="1" applyAlignment="1" applyProtection="1">
      <alignment vertical="top" wrapText="1"/>
      <protection locked="0"/>
    </xf>
    <xf numFmtId="0" fontId="5" fillId="0" borderId="0" xfId="0" applyFont="1" applyFill="1" applyBorder="1" applyAlignment="1">
      <alignment horizontal="center" vertical="center"/>
    </xf>
    <xf numFmtId="0" fontId="9" fillId="2" borderId="22" xfId="0" applyFont="1" applyFill="1" applyBorder="1" applyAlignment="1">
      <alignment horizontal="center" vertical="center"/>
    </xf>
    <xf numFmtId="0" fontId="14" fillId="0" borderId="0" xfId="0" applyFont="1" applyFill="1" applyBorder="1" applyAlignment="1">
      <alignment vertical="center"/>
    </xf>
    <xf numFmtId="0" fontId="13"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18" xfId="0" applyFont="1" applyFill="1" applyBorder="1" applyAlignment="1">
      <alignment vertical="center"/>
    </xf>
    <xf numFmtId="0" fontId="5" fillId="0" borderId="0" xfId="0" applyFont="1" applyFill="1" applyBorder="1" applyAlignment="1">
      <alignment horizontal="left" vertical="center"/>
    </xf>
    <xf numFmtId="9" fontId="21" fillId="0" borderId="7" xfId="0" applyNumberFormat="1" applyFont="1" applyBorder="1" applyAlignment="1">
      <alignment horizontal="center" vertical="center"/>
    </xf>
    <xf numFmtId="0" fontId="23" fillId="0" borderId="0" xfId="0" applyFont="1" applyBorder="1" applyAlignment="1">
      <alignment horizontal="right" vertical="center"/>
    </xf>
    <xf numFmtId="0" fontId="4" fillId="0" borderId="0" xfId="0" applyFont="1" applyBorder="1" applyAlignment="1">
      <alignment horizontal="left" vertical="center"/>
    </xf>
    <xf numFmtId="0" fontId="24" fillId="0" borderId="32" xfId="0" applyFont="1" applyFill="1" applyBorder="1" applyAlignment="1" applyProtection="1">
      <alignment vertical="center" wrapText="1"/>
      <protection locked="0"/>
    </xf>
    <xf numFmtId="0" fontId="9" fillId="0" borderId="32" xfId="0" applyFont="1" applyFill="1" applyBorder="1" applyAlignment="1" applyProtection="1">
      <alignment vertical="center"/>
      <protection locked="0"/>
    </xf>
    <xf numFmtId="0" fontId="24" fillId="0" borderId="36" xfId="0" applyFont="1" applyFill="1" applyBorder="1" applyAlignment="1" applyProtection="1">
      <alignment vertical="center" wrapText="1"/>
      <protection locked="0"/>
    </xf>
    <xf numFmtId="0" fontId="9" fillId="0" borderId="33" xfId="0" applyFont="1" applyFill="1" applyBorder="1" applyAlignment="1" applyProtection="1">
      <alignment vertical="center"/>
      <protection locked="0"/>
    </xf>
    <xf numFmtId="0" fontId="25" fillId="3" borderId="33" xfId="0" applyFont="1" applyFill="1" applyBorder="1" applyAlignment="1">
      <alignment vertical="center" wrapText="1"/>
    </xf>
    <xf numFmtId="0" fontId="25" fillId="0" borderId="33" xfId="0" applyFont="1" applyFill="1" applyBorder="1" applyAlignment="1">
      <alignment vertical="center" wrapText="1"/>
    </xf>
    <xf numFmtId="0" fontId="24" fillId="3" borderId="33" xfId="0" applyFont="1" applyFill="1" applyBorder="1" applyAlignment="1" applyProtection="1">
      <alignment vertical="center" wrapText="1"/>
      <protection locked="0"/>
    </xf>
    <xf numFmtId="0" fontId="9" fillId="3" borderId="33" xfId="0" applyFont="1" applyFill="1" applyBorder="1" applyAlignment="1" applyProtection="1">
      <alignment vertical="center"/>
      <protection locked="0"/>
    </xf>
    <xf numFmtId="0" fontId="27" fillId="3" borderId="33" xfId="0" applyFont="1" applyFill="1" applyBorder="1" applyAlignment="1">
      <alignment horizontal="left" vertical="center" wrapText="1" indent="1"/>
    </xf>
    <xf numFmtId="0" fontId="25" fillId="0" borderId="32" xfId="0" applyFont="1" applyFill="1" applyBorder="1" applyAlignment="1">
      <alignment vertical="top" wrapText="1"/>
    </xf>
    <xf numFmtId="0" fontId="26" fillId="0" borderId="32" xfId="0" applyFont="1" applyFill="1" applyBorder="1" applyAlignment="1">
      <alignment vertical="center" wrapText="1"/>
    </xf>
    <xf numFmtId="0" fontId="25" fillId="0" borderId="38" xfId="0" applyFont="1" applyFill="1" applyBorder="1" applyAlignment="1">
      <alignment vertical="center" wrapText="1"/>
    </xf>
    <xf numFmtId="0" fontId="26" fillId="0" borderId="39" xfId="0" applyFont="1" applyFill="1" applyBorder="1" applyAlignment="1">
      <alignment vertical="center" wrapText="1"/>
    </xf>
    <xf numFmtId="9" fontId="28" fillId="4" borderId="47" xfId="0" applyNumberFormat="1" applyFont="1" applyFill="1" applyBorder="1" applyAlignment="1">
      <alignment horizontal="center" vertical="center"/>
    </xf>
    <xf numFmtId="0" fontId="29" fillId="0" borderId="0" xfId="0" applyFont="1" applyBorder="1" applyAlignment="1">
      <alignment horizontal="left" vertical="center"/>
    </xf>
    <xf numFmtId="0" fontId="24" fillId="3" borderId="36"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protection locked="0"/>
    </xf>
    <xf numFmtId="0" fontId="25" fillId="3" borderId="0" xfId="0" applyFont="1" applyFill="1" applyBorder="1" applyAlignment="1">
      <alignment vertical="center" wrapText="1"/>
    </xf>
    <xf numFmtId="0" fontId="24" fillId="0" borderId="3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protection locked="0"/>
    </xf>
    <xf numFmtId="0" fontId="25" fillId="0" borderId="43" xfId="0" applyFont="1" applyBorder="1" applyAlignment="1">
      <alignment horizontal="left" vertical="center" wrapText="1"/>
    </xf>
    <xf numFmtId="0" fontId="30" fillId="3" borderId="56" xfId="0" applyFont="1" applyFill="1" applyBorder="1" applyAlignment="1">
      <alignment vertical="center" wrapText="1"/>
    </xf>
    <xf numFmtId="0" fontId="25" fillId="0" borderId="54" xfId="0" applyFont="1" applyBorder="1" applyAlignment="1">
      <alignment vertical="center" wrapText="1"/>
    </xf>
    <xf numFmtId="0" fontId="30" fillId="0" borderId="57" xfId="0" applyFont="1" applyBorder="1" applyAlignment="1">
      <alignment horizontal="left" vertical="center" wrapText="1"/>
    </xf>
    <xf numFmtId="0" fontId="25" fillId="0" borderId="54" xfId="0" applyFont="1" applyBorder="1" applyAlignment="1">
      <alignment horizontal="left" vertical="center" wrapText="1"/>
    </xf>
    <xf numFmtId="0" fontId="24" fillId="3" borderId="32" xfId="0" applyFont="1" applyFill="1" applyBorder="1" applyAlignment="1" applyProtection="1">
      <alignment horizontal="center" vertical="center" wrapText="1"/>
      <protection locked="0"/>
    </xf>
    <xf numFmtId="0" fontId="9" fillId="3" borderId="32" xfId="0" applyFont="1" applyFill="1" applyBorder="1" applyAlignment="1" applyProtection="1">
      <alignment horizontal="center" vertical="center"/>
      <protection locked="0"/>
    </xf>
    <xf numFmtId="0" fontId="25" fillId="3" borderId="58" xfId="0" applyFont="1" applyFill="1" applyBorder="1" applyAlignment="1">
      <alignment horizontal="left" vertical="center" wrapText="1"/>
    </xf>
    <xf numFmtId="0" fontId="25" fillId="0" borderId="42" xfId="0" applyFont="1" applyBorder="1" applyAlignment="1">
      <alignment horizontal="left" vertical="center" wrapText="1"/>
    </xf>
    <xf numFmtId="0" fontId="9" fillId="0" borderId="59" xfId="0" applyFont="1" applyFill="1" applyBorder="1" applyAlignment="1">
      <alignment vertical="center" wrapText="1"/>
    </xf>
    <xf numFmtId="0" fontId="24" fillId="0" borderId="33" xfId="0" applyFont="1" applyFill="1" applyBorder="1" applyAlignment="1" applyProtection="1">
      <alignment horizontal="center" vertical="center"/>
      <protection locked="0"/>
    </xf>
    <xf numFmtId="0" fontId="30" fillId="0" borderId="33" xfId="0" applyFont="1" applyBorder="1" applyAlignment="1">
      <alignment horizontal="left" vertical="center"/>
    </xf>
    <xf numFmtId="0" fontId="24" fillId="3" borderId="33" xfId="0" applyFont="1" applyFill="1" applyBorder="1" applyAlignment="1" applyProtection="1">
      <alignment horizontal="center" vertical="center"/>
      <protection locked="0"/>
    </xf>
    <xf numFmtId="0" fontId="24" fillId="3" borderId="33" xfId="0" applyFont="1" applyFill="1" applyBorder="1" applyAlignment="1" applyProtection="1">
      <alignment vertical="center"/>
      <protection locked="0"/>
    </xf>
    <xf numFmtId="0" fontId="0" fillId="3" borderId="33" xfId="0" applyFont="1" applyFill="1" applyBorder="1" applyAlignment="1">
      <alignment horizontal="left" vertical="top" wrapText="1"/>
    </xf>
    <xf numFmtId="0" fontId="30" fillId="3" borderId="33" xfId="0" applyFont="1" applyFill="1" applyBorder="1" applyAlignment="1">
      <alignment horizontal="left" vertical="center"/>
    </xf>
    <xf numFmtId="0" fontId="30" fillId="0" borderId="33" xfId="0" applyFont="1" applyBorder="1" applyAlignment="1">
      <alignment horizontal="left"/>
    </xf>
    <xf numFmtId="0" fontId="30" fillId="0" borderId="32" xfId="0" applyFont="1" applyBorder="1" applyAlignment="1">
      <alignment horizontal="left" vertical="center"/>
    </xf>
    <xf numFmtId="9" fontId="2" fillId="0" borderId="0" xfId="0" applyNumberFormat="1" applyFont="1" applyBorder="1" applyAlignment="1">
      <alignment vertical="center"/>
    </xf>
    <xf numFmtId="0" fontId="26" fillId="0" borderId="66" xfId="0" applyFont="1" applyFill="1" applyBorder="1" applyAlignment="1">
      <alignment horizontal="left" vertical="center" wrapText="1"/>
    </xf>
    <xf numFmtId="0" fontId="30" fillId="3" borderId="54" xfId="0" applyFont="1" applyFill="1" applyBorder="1" applyAlignment="1">
      <alignment horizontal="left" vertical="center"/>
    </xf>
    <xf numFmtId="0" fontId="26" fillId="0" borderId="68" xfId="0" applyFont="1" applyFill="1" applyBorder="1" applyAlignment="1">
      <alignment horizontal="left" vertical="center" wrapText="1"/>
    </xf>
    <xf numFmtId="0" fontId="30" fillId="3" borderId="54" xfId="0" applyFont="1" applyFill="1" applyBorder="1" applyAlignment="1">
      <alignment vertical="center"/>
    </xf>
    <xf numFmtId="0" fontId="25" fillId="0" borderId="43" xfId="0" applyFont="1" applyBorder="1" applyAlignment="1">
      <alignment vertical="center"/>
    </xf>
    <xf numFmtId="0" fontId="24" fillId="7" borderId="33" xfId="0" applyFont="1" applyFill="1" applyBorder="1" applyAlignment="1" applyProtection="1">
      <alignment horizontal="center" vertical="center" wrapText="1"/>
      <protection locked="0"/>
    </xf>
    <xf numFmtId="0" fontId="9" fillId="7" borderId="33" xfId="0" applyFont="1" applyFill="1" applyBorder="1" applyAlignment="1" applyProtection="1">
      <alignment horizontal="center" vertical="center" wrapText="1"/>
      <protection locked="0"/>
    </xf>
    <xf numFmtId="0" fontId="25" fillId="7" borderId="0" xfId="0" applyFont="1" applyFill="1" applyBorder="1"/>
    <xf numFmtId="0" fontId="9" fillId="0" borderId="32" xfId="0" applyFont="1" applyFill="1" applyBorder="1" applyAlignment="1" applyProtection="1">
      <alignment horizontal="center" vertical="center" wrapText="1"/>
      <protection locked="0"/>
    </xf>
    <xf numFmtId="0" fontId="25" fillId="0" borderId="42" xfId="0" applyFont="1" applyBorder="1" applyAlignment="1">
      <alignment vertical="center"/>
    </xf>
    <xf numFmtId="0" fontId="26" fillId="0" borderId="70" xfId="0" applyFont="1" applyFill="1" applyBorder="1" applyAlignment="1">
      <alignment horizontal="left" vertical="center" wrapText="1"/>
    </xf>
    <xf numFmtId="0" fontId="1" fillId="0" borderId="0" xfId="0" applyFont="1" applyBorder="1"/>
    <xf numFmtId="0" fontId="25" fillId="0" borderId="71" xfId="0" applyFont="1" applyBorder="1" applyAlignment="1">
      <alignment horizontal="left" vertical="center" wrapText="1"/>
    </xf>
    <xf numFmtId="0" fontId="26" fillId="0" borderId="72" xfId="0" applyFont="1" applyBorder="1" applyAlignment="1">
      <alignment horizontal="left" vertical="center" wrapText="1"/>
    </xf>
    <xf numFmtId="0" fontId="25" fillId="0" borderId="36" xfId="0" applyFont="1" applyBorder="1" applyAlignment="1">
      <alignment horizontal="left" vertical="center" wrapText="1"/>
    </xf>
    <xf numFmtId="0" fontId="9" fillId="0" borderId="39" xfId="0" applyFont="1" applyFill="1" applyBorder="1" applyAlignment="1">
      <alignment vertical="center" wrapText="1"/>
    </xf>
    <xf numFmtId="0" fontId="32" fillId="7" borderId="32" xfId="0" applyFont="1" applyFill="1" applyBorder="1" applyAlignment="1" applyProtection="1">
      <alignment horizontal="center" vertical="center"/>
      <protection locked="0"/>
    </xf>
    <xf numFmtId="0" fontId="9" fillId="7" borderId="32" xfId="0" applyFont="1" applyFill="1" applyBorder="1" applyAlignment="1" applyProtection="1">
      <alignment horizontal="center" vertical="center"/>
      <protection locked="0"/>
    </xf>
    <xf numFmtId="0" fontId="25" fillId="7" borderId="58" xfId="0" applyFont="1" applyFill="1" applyBorder="1" applyAlignment="1">
      <alignment vertical="center" wrapText="1"/>
    </xf>
    <xf numFmtId="0" fontId="25" fillId="0" borderId="32" xfId="0" applyFont="1" applyBorder="1" applyAlignment="1">
      <alignment horizontal="left" vertical="top" wrapText="1"/>
    </xf>
    <xf numFmtId="0" fontId="9" fillId="0" borderId="18" xfId="0" applyFont="1" applyFill="1" applyBorder="1" applyAlignment="1">
      <alignment vertical="center" wrapText="1"/>
    </xf>
    <xf numFmtId="9" fontId="29" fillId="6" borderId="48" xfId="0" applyNumberFormat="1" applyFont="1" applyFill="1" applyBorder="1" applyAlignment="1">
      <alignment horizontal="right" vertical="center"/>
    </xf>
    <xf numFmtId="9" fontId="29" fillId="6" borderId="50" xfId="0" applyNumberFormat="1" applyFont="1" applyFill="1" applyBorder="1" applyAlignment="1">
      <alignment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9" fillId="0" borderId="47" xfId="0" applyFont="1" applyBorder="1" applyAlignment="1">
      <alignment horizontal="right" vertical="center"/>
    </xf>
    <xf numFmtId="0" fontId="29" fillId="4" borderId="48" xfId="0" applyFont="1" applyFill="1" applyBorder="1" applyAlignment="1">
      <alignment horizontal="right" vertical="center"/>
    </xf>
    <xf numFmtId="9" fontId="4" fillId="4" borderId="50" xfId="0" applyNumberFormat="1" applyFont="1" applyFill="1" applyBorder="1" applyAlignment="1">
      <alignment vertical="center"/>
    </xf>
    <xf numFmtId="0" fontId="29" fillId="0" borderId="0" xfId="0" applyFont="1" applyBorder="1" applyAlignment="1">
      <alignment horizontal="right" vertical="center"/>
    </xf>
    <xf numFmtId="0" fontId="0" fillId="0" borderId="18" xfId="0" applyFont="1" applyBorder="1" applyAlignment="1">
      <alignment vertical="center"/>
    </xf>
    <xf numFmtId="0" fontId="13" fillId="0" borderId="0" xfId="0" applyFont="1" applyBorder="1" applyAlignment="1">
      <alignment horizontal="left" vertical="center"/>
    </xf>
    <xf numFmtId="0" fontId="0" fillId="0" borderId="0" xfId="0" applyFont="1" applyBorder="1" applyAlignment="1">
      <alignment horizontal="left" vertical="center"/>
    </xf>
    <xf numFmtId="0" fontId="9" fillId="0" borderId="0" xfId="0" applyFont="1" applyBorder="1" applyAlignment="1">
      <alignment vertical="center"/>
    </xf>
    <xf numFmtId="0" fontId="0" fillId="0" borderId="0" xfId="0" applyBorder="1"/>
    <xf numFmtId="0" fontId="9" fillId="0" borderId="77" xfId="0" applyFont="1" applyBorder="1" applyAlignment="1">
      <alignment vertical="center"/>
    </xf>
    <xf numFmtId="0" fontId="33" fillId="0" borderId="33" xfId="0" applyFont="1" applyBorder="1" applyAlignment="1">
      <alignment horizontal="left"/>
    </xf>
    <xf numFmtId="0" fontId="9" fillId="0" borderId="78" xfId="0" applyFont="1" applyBorder="1" applyAlignment="1">
      <alignment vertical="center"/>
    </xf>
    <xf numFmtId="0" fontId="33" fillId="0" borderId="32" xfId="0" applyFont="1" applyBorder="1" applyAlignment="1">
      <alignment horizontal="left" vertical="center"/>
    </xf>
    <xf numFmtId="0" fontId="33" fillId="8" borderId="47" xfId="0" applyFont="1" applyFill="1" applyBorder="1" applyAlignment="1">
      <alignment horizontal="center" vertical="center"/>
    </xf>
    <xf numFmtId="0" fontId="9" fillId="0" borderId="0" xfId="0" applyFont="1" applyFill="1" applyBorder="1" applyAlignment="1">
      <alignment vertical="center"/>
    </xf>
    <xf numFmtId="0" fontId="9" fillId="0" borderId="79" xfId="0" applyFont="1" applyFill="1" applyBorder="1" applyAlignment="1">
      <alignment vertical="center"/>
    </xf>
    <xf numFmtId="9" fontId="3" fillId="0" borderId="7" xfId="0" applyNumberFormat="1" applyFont="1" applyBorder="1" applyAlignment="1">
      <alignment horizontal="center" vertical="center"/>
    </xf>
    <xf numFmtId="0" fontId="9" fillId="3" borderId="33" xfId="0" applyFont="1" applyFill="1" applyBorder="1" applyAlignment="1" applyProtection="1">
      <alignment horizontal="center" vertical="center"/>
      <protection locked="0"/>
    </xf>
    <xf numFmtId="0" fontId="25" fillId="0" borderId="33" xfId="0" applyFont="1" applyFill="1" applyBorder="1" applyAlignment="1">
      <alignment horizontal="left" vertical="center" wrapText="1"/>
    </xf>
    <xf numFmtId="0" fontId="26" fillId="0" borderId="66" xfId="0" applyFont="1" applyFill="1" applyBorder="1" applyAlignment="1">
      <alignment horizontal="left" vertical="top" wrapText="1"/>
    </xf>
    <xf numFmtId="0" fontId="26" fillId="0" borderId="33" xfId="0" applyFont="1" applyFill="1" applyBorder="1" applyAlignment="1">
      <alignment vertical="center" wrapText="1"/>
    </xf>
    <xf numFmtId="0" fontId="26" fillId="0" borderId="36" xfId="0" applyFont="1" applyFill="1" applyBorder="1" applyAlignment="1">
      <alignment vertical="center" wrapText="1"/>
    </xf>
    <xf numFmtId="0" fontId="9" fillId="0" borderId="36" xfId="0" applyFont="1" applyFill="1" applyBorder="1" applyAlignment="1" applyProtection="1">
      <alignment vertical="center"/>
      <protection locked="0"/>
    </xf>
    <xf numFmtId="0" fontId="26" fillId="0" borderId="18" xfId="0" applyFont="1" applyFill="1" applyBorder="1" applyAlignment="1">
      <alignment vertical="center" wrapText="1"/>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9" fillId="0" borderId="0" xfId="0" applyFont="1" applyBorder="1" applyAlignment="1">
      <alignment horizontal="left" vertical="center"/>
    </xf>
    <xf numFmtId="0" fontId="36" fillId="4" borderId="47" xfId="0" applyFont="1" applyFill="1" applyBorder="1" applyAlignment="1">
      <alignment horizontal="left" vertical="center"/>
    </xf>
    <xf numFmtId="0" fontId="33" fillId="0" borderId="47" xfId="0" applyFont="1" applyBorder="1" applyAlignment="1">
      <alignment horizontal="left" vertical="center"/>
    </xf>
    <xf numFmtId="0" fontId="24" fillId="0" borderId="33" xfId="0" applyFont="1" applyFill="1" applyBorder="1" applyAlignment="1" applyProtection="1">
      <alignment horizontal="center" vertical="center" wrapText="1"/>
      <protection locked="0"/>
    </xf>
    <xf numFmtId="0" fontId="24" fillId="3" borderId="33" xfId="0" applyFont="1" applyFill="1" applyBorder="1" applyAlignment="1" applyProtection="1">
      <alignment horizontal="center" vertical="center" wrapText="1"/>
      <protection locked="0"/>
    </xf>
    <xf numFmtId="9" fontId="3" fillId="0" borderId="7" xfId="0" applyNumberFormat="1" applyFont="1" applyBorder="1" applyAlignment="1">
      <alignment horizontal="center" vertical="center"/>
    </xf>
    <xf numFmtId="0" fontId="25" fillId="0" borderId="33" xfId="0" applyFont="1" applyFill="1" applyBorder="1" applyAlignment="1">
      <alignment horizontal="left" vertical="top" wrapText="1"/>
    </xf>
    <xf numFmtId="0" fontId="9" fillId="0" borderId="33"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wrapText="1"/>
      <protection locked="0"/>
    </xf>
    <xf numFmtId="9" fontId="3" fillId="0" borderId="55" xfId="0" applyNumberFormat="1" applyFont="1" applyBorder="1" applyAlignment="1">
      <alignment horizontal="center" vertical="center"/>
    </xf>
    <xf numFmtId="0" fontId="9" fillId="0" borderId="32" xfId="0" applyFont="1" applyFill="1" applyBorder="1" applyAlignment="1" applyProtection="1">
      <alignment horizontal="center" vertical="center"/>
      <protection locked="0"/>
    </xf>
    <xf numFmtId="0" fontId="9" fillId="0" borderId="48" xfId="0" applyFont="1" applyBorder="1" applyAlignment="1">
      <alignment horizontal="center" vertical="center"/>
    </xf>
    <xf numFmtId="0" fontId="26" fillId="0" borderId="37"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5" fillId="0" borderId="43" xfId="0" applyFont="1" applyFill="1" applyBorder="1" applyAlignment="1">
      <alignment horizontal="left" vertical="top" wrapText="1"/>
    </xf>
    <xf numFmtId="0" fontId="26" fillId="0" borderId="33"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26" fillId="0" borderId="32" xfId="0" applyFont="1" applyFill="1" applyBorder="1" applyAlignment="1">
      <alignment horizontal="left" vertical="center" wrapText="1"/>
    </xf>
    <xf numFmtId="164" fontId="9" fillId="0" borderId="28" xfId="0" applyNumberFormat="1" applyFont="1" applyBorder="1" applyAlignment="1" applyProtection="1">
      <alignment vertical="center"/>
      <protection locked="0"/>
    </xf>
    <xf numFmtId="164" fontId="9" fillId="0" borderId="83" xfId="0" applyNumberFormat="1" applyFont="1" applyBorder="1" applyAlignment="1" applyProtection="1">
      <alignment vertical="center"/>
      <protection locked="0"/>
    </xf>
    <xf numFmtId="0" fontId="9" fillId="0" borderId="28" xfId="0" applyNumberFormat="1" applyFont="1" applyBorder="1" applyAlignment="1" applyProtection="1">
      <alignment vertical="center"/>
      <protection locked="0"/>
    </xf>
    <xf numFmtId="0" fontId="9" fillId="4" borderId="15" xfId="0" applyFont="1" applyFill="1" applyBorder="1" applyAlignment="1">
      <alignment horizontal="center" vertical="center" wrapText="1"/>
    </xf>
    <xf numFmtId="0" fontId="0" fillId="0" borderId="87" xfId="0" applyFont="1" applyBorder="1" applyAlignment="1" applyProtection="1">
      <alignment horizontal="center" vertical="center"/>
      <protection locked="0"/>
    </xf>
    <xf numFmtId="0" fontId="9" fillId="4" borderId="47" xfId="0" applyFont="1" applyFill="1" applyBorder="1" applyAlignment="1">
      <alignment horizontal="center" vertical="center"/>
    </xf>
    <xf numFmtId="0" fontId="0" fillId="0" borderId="88" xfId="0" applyFont="1" applyBorder="1" applyAlignment="1" applyProtection="1">
      <alignment horizontal="center" vertical="center"/>
      <protection locked="0"/>
    </xf>
    <xf numFmtId="0" fontId="9" fillId="9" borderId="47" xfId="0" applyFont="1" applyFill="1" applyBorder="1" applyAlignment="1">
      <alignment horizontal="center" vertical="center"/>
    </xf>
    <xf numFmtId="0" fontId="9" fillId="9" borderId="15" xfId="0" applyFont="1" applyFill="1" applyBorder="1" applyAlignment="1">
      <alignment horizontal="center" vertical="center" wrapText="1"/>
    </xf>
    <xf numFmtId="0" fontId="32" fillId="7" borderId="67"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24" fillId="0" borderId="67" xfId="0" applyFont="1" applyFill="1" applyBorder="1" applyAlignment="1" applyProtection="1">
      <alignment horizontal="center" vertical="center" wrapText="1"/>
      <protection locked="0"/>
    </xf>
    <xf numFmtId="0" fontId="24" fillId="7" borderId="40"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9" fillId="3" borderId="40" xfId="0" applyFont="1" applyFill="1" applyBorder="1" applyAlignment="1" applyProtection="1">
      <alignment vertical="center"/>
      <protection locked="0"/>
    </xf>
    <xf numFmtId="0" fontId="30" fillId="0" borderId="0" xfId="0" applyFont="1" applyBorder="1" applyAlignment="1">
      <alignment vertical="center"/>
    </xf>
    <xf numFmtId="0" fontId="9" fillId="0" borderId="40" xfId="0" applyFont="1" applyFill="1" applyBorder="1" applyAlignment="1" applyProtection="1">
      <alignment vertical="center"/>
      <protection locked="0"/>
    </xf>
    <xf numFmtId="0" fontId="30" fillId="0" borderId="0" xfId="0" applyFont="1" applyBorder="1" applyAlignment="1">
      <alignment horizontal="left" vertical="center"/>
    </xf>
    <xf numFmtId="0" fontId="24" fillId="3" borderId="40" xfId="0" applyFont="1" applyFill="1" applyBorder="1" applyAlignment="1" applyProtection="1">
      <alignment horizontal="center" vertical="center" wrapText="1"/>
      <protection locked="0"/>
    </xf>
    <xf numFmtId="0" fontId="24" fillId="3" borderId="40" xfId="0" applyFont="1" applyFill="1" applyBorder="1" applyAlignment="1" applyProtection="1">
      <alignment horizontal="center" vertical="center"/>
      <protection locked="0"/>
    </xf>
    <xf numFmtId="0" fontId="24" fillId="0" borderId="40" xfId="0" applyFont="1" applyFill="1" applyBorder="1" applyAlignment="1" applyProtection="1">
      <alignment horizontal="center" vertical="center"/>
      <protection locked="0"/>
    </xf>
    <xf numFmtId="0" fontId="24" fillId="3" borderId="67" xfId="0" applyFont="1" applyFill="1" applyBorder="1" applyAlignment="1" applyProtection="1">
      <alignment horizontal="center" vertical="center" wrapText="1"/>
      <protection locked="0"/>
    </xf>
    <xf numFmtId="0" fontId="9" fillId="0" borderId="41" xfId="0" applyFont="1" applyFill="1" applyBorder="1" applyAlignment="1">
      <alignment vertical="center" wrapText="1"/>
    </xf>
    <xf numFmtId="0" fontId="9" fillId="0" borderId="37" xfId="0" applyFont="1" applyFill="1" applyBorder="1" applyAlignment="1">
      <alignment vertical="center" wrapText="1"/>
    </xf>
    <xf numFmtId="0" fontId="24" fillId="0" borderId="35" xfId="0" applyFont="1" applyFill="1" applyBorder="1" applyAlignment="1" applyProtection="1">
      <alignment horizontal="center" vertical="center" wrapText="1"/>
      <protection locked="0"/>
    </xf>
    <xf numFmtId="0" fontId="24" fillId="3" borderId="35"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protection locked="0"/>
    </xf>
    <xf numFmtId="0" fontId="27" fillId="0" borderId="53" xfId="0" applyFont="1" applyBorder="1" applyAlignment="1">
      <alignment horizontal="left" vertical="center"/>
    </xf>
    <xf numFmtId="0" fontId="27" fillId="0" borderId="89" xfId="0" applyFont="1" applyBorder="1" applyAlignment="1">
      <alignment horizontal="left" vertical="center"/>
    </xf>
    <xf numFmtId="0" fontId="26" fillId="0" borderId="52" xfId="0" applyFont="1" applyFill="1" applyBorder="1" applyAlignment="1">
      <alignment horizontal="left" vertical="center" wrapText="1"/>
    </xf>
    <xf numFmtId="0" fontId="25" fillId="3" borderId="2" xfId="0" applyFont="1" applyFill="1" applyBorder="1" applyAlignment="1">
      <alignment vertical="center" wrapText="1"/>
    </xf>
    <xf numFmtId="0" fontId="9" fillId="3" borderId="52" xfId="0" applyFont="1" applyFill="1" applyBorder="1" applyAlignment="1" applyProtection="1">
      <alignment horizontal="center" vertical="center"/>
      <protection locked="0"/>
    </xf>
    <xf numFmtId="0" fontId="24" fillId="3" borderId="52" xfId="0" applyFont="1" applyFill="1" applyBorder="1" applyAlignment="1" applyProtection="1">
      <alignment horizontal="center" vertical="center" wrapText="1"/>
      <protection locked="0"/>
    </xf>
    <xf numFmtId="0" fontId="24" fillId="3" borderId="51" xfId="0" applyFont="1" applyFill="1" applyBorder="1" applyAlignment="1" applyProtection="1">
      <alignment horizontal="center" vertical="center" wrapText="1"/>
      <protection locked="0"/>
    </xf>
    <xf numFmtId="0" fontId="26" fillId="0" borderId="41" xfId="0" applyFont="1" applyFill="1" applyBorder="1" applyAlignment="1">
      <alignment horizontal="left" vertical="center" wrapText="1"/>
    </xf>
    <xf numFmtId="0" fontId="24" fillId="3" borderId="40" xfId="0" applyFont="1" applyFill="1" applyBorder="1" applyAlignment="1" applyProtection="1">
      <alignment vertical="center" wrapText="1"/>
      <protection locked="0"/>
    </xf>
    <xf numFmtId="0" fontId="24" fillId="0" borderId="90" xfId="0" applyFont="1" applyFill="1" applyBorder="1" applyAlignment="1" applyProtection="1">
      <alignment vertical="center" wrapText="1"/>
      <protection locked="0"/>
    </xf>
    <xf numFmtId="0" fontId="9" fillId="0" borderId="30" xfId="0" applyFont="1" applyFill="1" applyBorder="1" applyAlignment="1" applyProtection="1">
      <alignment vertical="center"/>
      <protection locked="0"/>
    </xf>
    <xf numFmtId="0" fontId="24" fillId="0" borderId="30" xfId="0" applyFont="1" applyFill="1" applyBorder="1" applyAlignment="1" applyProtection="1">
      <alignment vertical="center" wrapText="1"/>
      <protection locked="0"/>
    </xf>
    <xf numFmtId="0" fontId="24" fillId="0" borderId="1" xfId="0" applyFont="1" applyFill="1" applyBorder="1" applyAlignment="1" applyProtection="1">
      <alignment vertical="center" wrapText="1"/>
      <protection locked="0"/>
    </xf>
    <xf numFmtId="2" fontId="38" fillId="0" borderId="0" xfId="0" applyNumberFormat="1" applyFont="1" applyBorder="1" applyAlignment="1">
      <alignment horizontal="center" vertical="center"/>
    </xf>
    <xf numFmtId="0" fontId="38" fillId="0" borderId="0" xfId="0" applyFont="1" applyBorder="1" applyAlignment="1">
      <alignment vertical="center"/>
    </xf>
    <xf numFmtId="10" fontId="38" fillId="0" borderId="0" xfId="0" applyNumberFormat="1" applyFont="1" applyBorder="1" applyAlignment="1">
      <alignment vertical="center"/>
    </xf>
    <xf numFmtId="0" fontId="38" fillId="0" borderId="0" xfId="0" applyFont="1"/>
    <xf numFmtId="2" fontId="39" fillId="0" borderId="0" xfId="0" applyNumberFormat="1" applyFont="1" applyBorder="1" applyAlignment="1">
      <alignment horizontal="center" vertical="center"/>
    </xf>
    <xf numFmtId="2" fontId="38" fillId="0" borderId="46" xfId="0" applyNumberFormat="1" applyFont="1" applyBorder="1" applyAlignment="1">
      <alignment horizontal="center" vertical="center"/>
    </xf>
    <xf numFmtId="0" fontId="38" fillId="0" borderId="45" xfId="0" applyFont="1" applyBorder="1" applyAlignment="1">
      <alignment vertical="center"/>
    </xf>
    <xf numFmtId="10" fontId="38" fillId="0" borderId="45" xfId="0" applyNumberFormat="1" applyFont="1" applyBorder="1" applyAlignment="1">
      <alignment vertical="center"/>
    </xf>
    <xf numFmtId="0" fontId="38" fillId="0" borderId="44" xfId="0" applyFont="1" applyBorder="1"/>
    <xf numFmtId="2" fontId="38" fillId="0" borderId="53" xfId="0" applyNumberFormat="1" applyFont="1" applyBorder="1" applyAlignment="1">
      <alignment horizontal="center" vertical="center"/>
    </xf>
    <xf numFmtId="0" fontId="38" fillId="0" borderId="52" xfId="0" applyFont="1" applyBorder="1" applyAlignment="1">
      <alignment vertical="center"/>
    </xf>
    <xf numFmtId="10" fontId="38" fillId="0" borderId="52" xfId="0" applyNumberFormat="1" applyFont="1" applyBorder="1" applyAlignment="1">
      <alignment vertical="center"/>
    </xf>
    <xf numFmtId="0" fontId="38" fillId="0" borderId="51" xfId="0" applyFont="1" applyBorder="1"/>
    <xf numFmtId="2" fontId="38" fillId="0" borderId="41" xfId="0" applyNumberFormat="1" applyFont="1" applyBorder="1" applyAlignment="1">
      <alignment horizontal="center" vertical="center"/>
    </xf>
    <xf numFmtId="0" fontId="38" fillId="0" borderId="33" xfId="0" applyFont="1" applyBorder="1" applyAlignment="1">
      <alignment vertical="center"/>
    </xf>
    <xf numFmtId="10" fontId="38" fillId="0" borderId="33" xfId="0" applyNumberFormat="1" applyFont="1" applyBorder="1" applyAlignment="1">
      <alignment vertical="center"/>
    </xf>
    <xf numFmtId="0" fontId="38" fillId="0" borderId="40" xfId="0" applyFont="1" applyBorder="1"/>
    <xf numFmtId="2" fontId="38" fillId="6" borderId="65" xfId="0" applyNumberFormat="1" applyFont="1" applyFill="1" applyBorder="1" applyAlignment="1">
      <alignment horizontal="center" vertical="center"/>
    </xf>
    <xf numFmtId="0" fontId="38" fillId="6" borderId="64" xfId="0" applyFont="1" applyFill="1" applyBorder="1" applyAlignment="1">
      <alignment vertical="center"/>
    </xf>
    <xf numFmtId="10" fontId="38" fillId="6" borderId="64" xfId="0" applyNumberFormat="1" applyFont="1" applyFill="1" applyBorder="1" applyAlignment="1">
      <alignment vertical="center"/>
    </xf>
    <xf numFmtId="0" fontId="38" fillId="6" borderId="55" xfId="0" applyFont="1" applyFill="1" applyBorder="1"/>
    <xf numFmtId="2" fontId="38" fillId="6" borderId="18" xfId="0" applyNumberFormat="1" applyFont="1" applyFill="1" applyBorder="1" applyAlignment="1">
      <alignment horizontal="center" vertical="center"/>
    </xf>
    <xf numFmtId="0" fontId="38" fillId="6" borderId="0" xfId="0" applyFont="1" applyFill="1" applyBorder="1" applyAlignment="1">
      <alignment vertical="center"/>
    </xf>
    <xf numFmtId="10" fontId="38" fillId="6" borderId="0" xfId="0" applyNumberFormat="1" applyFont="1" applyFill="1" applyBorder="1" applyAlignment="1">
      <alignment vertical="center"/>
    </xf>
    <xf numFmtId="0" fontId="38" fillId="6" borderId="7" xfId="0" applyFont="1" applyFill="1" applyBorder="1"/>
    <xf numFmtId="2" fontId="38" fillId="6" borderId="63" xfId="0" applyNumberFormat="1" applyFont="1" applyFill="1" applyBorder="1" applyAlignment="1">
      <alignment horizontal="center" vertical="center"/>
    </xf>
    <xf numFmtId="0" fontId="38" fillId="6" borderId="2" xfId="0" applyFont="1" applyFill="1" applyBorder="1" applyAlignment="1">
      <alignment vertical="center"/>
    </xf>
    <xf numFmtId="10" fontId="38" fillId="6" borderId="2" xfId="0" applyNumberFormat="1" applyFont="1" applyFill="1" applyBorder="1" applyAlignment="1">
      <alignment vertical="center"/>
    </xf>
    <xf numFmtId="0" fontId="38" fillId="6" borderId="1" xfId="0" applyFont="1" applyFill="1" applyBorder="1"/>
    <xf numFmtId="10" fontId="38" fillId="0" borderId="0" xfId="0" applyNumberFormat="1" applyFont="1"/>
    <xf numFmtId="0" fontId="33" fillId="8" borderId="47" xfId="0" applyFont="1" applyFill="1" applyBorder="1" applyAlignment="1">
      <alignment horizontal="left" vertical="center"/>
    </xf>
    <xf numFmtId="0" fontId="37" fillId="4" borderId="50"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48" xfId="0" applyFont="1" applyFill="1" applyBorder="1" applyAlignment="1">
      <alignment horizontal="center" vertical="center"/>
    </xf>
    <xf numFmtId="0" fontId="26" fillId="0" borderId="18" xfId="0" applyFont="1" applyFill="1" applyBorder="1" applyAlignment="1">
      <alignment horizontal="left" vertical="center" wrapText="1"/>
    </xf>
    <xf numFmtId="0" fontId="25" fillId="0" borderId="32" xfId="0" applyFont="1" applyFill="1" applyBorder="1" applyAlignment="1">
      <alignment horizontal="left" wrapText="1"/>
    </xf>
    <xf numFmtId="0" fontId="25" fillId="0" borderId="54" xfId="0" applyFont="1" applyFill="1" applyBorder="1" applyAlignment="1">
      <alignment horizontal="left" wrapText="1"/>
    </xf>
    <xf numFmtId="0" fontId="34" fillId="4" borderId="50" xfId="0" applyFont="1" applyFill="1" applyBorder="1" applyAlignment="1">
      <alignment horizontal="center" vertical="center"/>
    </xf>
    <xf numFmtId="0" fontId="34" fillId="4" borderId="49" xfId="0" applyFont="1" applyFill="1" applyBorder="1" applyAlignment="1">
      <alignment horizontal="center" vertical="center"/>
    </xf>
    <xf numFmtId="0" fontId="34" fillId="4" borderId="48" xfId="0" applyFont="1" applyFill="1" applyBorder="1" applyAlignment="1">
      <alignment horizontal="center" vertical="center"/>
    </xf>
    <xf numFmtId="0" fontId="29" fillId="0" borderId="0" xfId="0" applyFont="1" applyBorder="1" applyAlignment="1">
      <alignment horizontal="center" vertical="center"/>
    </xf>
    <xf numFmtId="0" fontId="9" fillId="0" borderId="50" xfId="0" applyFont="1" applyBorder="1" applyAlignment="1">
      <alignment horizontal="center" vertical="center"/>
    </xf>
    <xf numFmtId="0" fontId="9" fillId="0" borderId="48" xfId="0" applyFont="1" applyBorder="1" applyAlignment="1">
      <alignment horizontal="center" vertical="center"/>
    </xf>
    <xf numFmtId="0" fontId="9" fillId="5" borderId="62" xfId="0" applyFont="1" applyFill="1" applyBorder="1" applyAlignment="1">
      <alignment horizontal="left" vertical="center"/>
    </xf>
    <xf numFmtId="0" fontId="9" fillId="5" borderId="61" xfId="0" applyFont="1" applyFill="1" applyBorder="1" applyAlignment="1">
      <alignment horizontal="left" vertical="center"/>
    </xf>
    <xf numFmtId="0" fontId="9" fillId="5" borderId="60" xfId="0" applyFont="1" applyFill="1" applyBorder="1" applyAlignment="1">
      <alignment horizontal="left" vertical="center"/>
    </xf>
    <xf numFmtId="0" fontId="9" fillId="5" borderId="62" xfId="0" applyFont="1" applyFill="1" applyBorder="1" applyAlignment="1">
      <alignment horizontal="left" vertical="center" wrapText="1"/>
    </xf>
    <xf numFmtId="0" fontId="9" fillId="5" borderId="61" xfId="0" applyFont="1" applyFill="1" applyBorder="1" applyAlignment="1">
      <alignment horizontal="left" vertical="center" wrapText="1"/>
    </xf>
    <xf numFmtId="0" fontId="9" fillId="5" borderId="6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5" fillId="0" borderId="35" xfId="0" applyFont="1" applyBorder="1" applyAlignment="1">
      <alignment horizontal="left" vertical="center" wrapText="1"/>
    </xf>
    <xf numFmtId="0" fontId="25" fillId="0" borderId="69" xfId="0" applyFont="1" applyBorder="1" applyAlignment="1">
      <alignment horizontal="left" vertical="center" wrapText="1"/>
    </xf>
    <xf numFmtId="0" fontId="25" fillId="0" borderId="67" xfId="0" applyFont="1" applyBorder="1" applyAlignment="1">
      <alignment horizontal="left" vertical="center" wrapText="1"/>
    </xf>
    <xf numFmtId="0" fontId="9" fillId="5" borderId="50" xfId="0" applyFont="1" applyFill="1" applyBorder="1" applyAlignment="1">
      <alignment horizontal="left" vertical="center" wrapText="1"/>
    </xf>
    <xf numFmtId="0" fontId="9" fillId="5" borderId="4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27" fillId="0" borderId="38" xfId="0" applyFont="1" applyBorder="1" applyAlignment="1">
      <alignment horizontal="left"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26" fillId="0" borderId="37" xfId="0" applyFont="1" applyFill="1" applyBorder="1" applyAlignment="1">
      <alignment horizontal="left" vertical="top" wrapText="1"/>
    </xf>
    <xf numFmtId="0" fontId="26" fillId="0" borderId="39" xfId="0" applyFont="1" applyFill="1" applyBorder="1" applyAlignment="1">
      <alignment horizontal="left" vertical="top" wrapText="1"/>
    </xf>
    <xf numFmtId="0" fontId="26" fillId="0" borderId="59" xfId="0" applyFont="1" applyFill="1" applyBorder="1" applyAlignment="1">
      <alignment horizontal="left" vertical="top" wrapText="1"/>
    </xf>
    <xf numFmtId="0" fontId="25" fillId="0" borderId="43" xfId="0" applyFont="1" applyFill="1" applyBorder="1" applyAlignment="1">
      <alignment horizontal="left" vertical="top" wrapText="1"/>
    </xf>
    <xf numFmtId="0" fontId="25" fillId="0" borderId="38" xfId="0" applyFont="1" applyFill="1" applyBorder="1" applyAlignment="1">
      <alignment horizontal="left" vertical="top" wrapText="1"/>
    </xf>
    <xf numFmtId="0" fontId="25" fillId="0" borderId="42" xfId="0" applyFont="1" applyFill="1" applyBorder="1" applyAlignment="1">
      <alignment horizontal="left" vertical="top" wrapText="1"/>
    </xf>
    <xf numFmtId="0" fontId="4" fillId="0" borderId="0" xfId="0" applyFont="1" applyBorder="1" applyAlignment="1">
      <alignment horizontal="center" vertical="center"/>
    </xf>
    <xf numFmtId="164" fontId="20" fillId="0" borderId="25" xfId="0" applyNumberFormat="1" applyFont="1" applyFill="1" applyBorder="1" applyAlignment="1">
      <alignment horizontal="center" vertical="center"/>
    </xf>
    <xf numFmtId="0" fontId="0" fillId="0" borderId="25" xfId="0" applyFont="1" applyBorder="1" applyAlignment="1">
      <alignment horizontal="center" vertical="center"/>
    </xf>
    <xf numFmtId="0" fontId="26" fillId="0" borderId="39"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5" fillId="0" borderId="38"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5" fillId="0" borderId="54" xfId="0" applyFont="1" applyFill="1" applyBorder="1" applyAlignment="1">
      <alignment horizontal="left" vertical="center" wrapText="1"/>
    </xf>
    <xf numFmtId="0" fontId="25" fillId="0" borderId="89" xfId="0" applyFont="1" applyFill="1" applyBorder="1" applyAlignment="1">
      <alignment horizontal="left" vertical="center" wrapText="1"/>
    </xf>
    <xf numFmtId="0" fontId="38" fillId="0" borderId="36" xfId="0" applyFont="1" applyBorder="1" applyAlignment="1">
      <alignment horizontal="center" vertical="center"/>
    </xf>
    <xf numFmtId="0" fontId="38" fillId="0" borderId="30" xfId="0" applyFont="1" applyBorder="1" applyAlignment="1">
      <alignment horizontal="center" vertical="center"/>
    </xf>
    <xf numFmtId="10" fontId="38" fillId="0" borderId="36" xfId="0" applyNumberFormat="1" applyFont="1" applyBorder="1" applyAlignment="1">
      <alignment horizontal="center" vertical="center"/>
    </xf>
    <xf numFmtId="10" fontId="38" fillId="0" borderId="30" xfId="0" applyNumberFormat="1" applyFont="1" applyBorder="1" applyAlignment="1">
      <alignment horizontal="center" vertical="center"/>
    </xf>
    <xf numFmtId="0" fontId="38" fillId="0" borderId="35" xfId="0" applyFont="1" applyBorder="1" applyAlignment="1">
      <alignment horizontal="center"/>
    </xf>
    <xf numFmtId="0" fontId="38" fillId="0" borderId="29" xfId="0" applyFont="1" applyBorder="1" applyAlignment="1">
      <alignment horizontal="center"/>
    </xf>
    <xf numFmtId="10" fontId="22" fillId="0" borderId="0" xfId="0" applyNumberFormat="1" applyFont="1" applyBorder="1" applyAlignment="1">
      <alignment horizontal="center" vertical="center"/>
    </xf>
    <xf numFmtId="9" fontId="3" fillId="0" borderId="7" xfId="0" applyNumberFormat="1" applyFont="1" applyBorder="1" applyAlignment="1">
      <alignment horizontal="center" vertical="center"/>
    </xf>
    <xf numFmtId="2" fontId="38" fillId="0" borderId="37" xfId="0" applyNumberFormat="1" applyFont="1" applyBorder="1" applyAlignment="1">
      <alignment horizontal="center" vertical="center"/>
    </xf>
    <xf numFmtId="2" fontId="38" fillId="0" borderId="31" xfId="0" applyNumberFormat="1" applyFont="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14" fontId="4" fillId="0" borderId="12" xfId="0" applyNumberFormat="1" applyFont="1" applyBorder="1" applyAlignment="1" applyProtection="1">
      <alignment horizontal="center" vertical="center"/>
      <protection locked="0"/>
    </xf>
    <xf numFmtId="0" fontId="9" fillId="0" borderId="27" xfId="0" applyFont="1" applyBorder="1" applyAlignment="1">
      <alignment horizontal="center" vertical="center"/>
    </xf>
    <xf numFmtId="0" fontId="19" fillId="2" borderId="28" xfId="0" applyNumberFormat="1" applyFont="1" applyFill="1" applyBorder="1" applyAlignment="1">
      <alignment horizontal="center" vertical="center"/>
    </xf>
    <xf numFmtId="0" fontId="19" fillId="2" borderId="27" xfId="0" applyFont="1" applyFill="1" applyBorder="1" applyAlignment="1">
      <alignment horizontal="center" vertical="center"/>
    </xf>
    <xf numFmtId="0" fontId="18" fillId="0" borderId="18" xfId="0" applyFont="1" applyBorder="1" applyAlignment="1">
      <alignment horizontal="right" vertical="center"/>
    </xf>
    <xf numFmtId="0" fontId="18" fillId="0" borderId="0" xfId="0" applyFont="1" applyBorder="1" applyAlignment="1">
      <alignment horizontal="right" vertical="center"/>
    </xf>
    <xf numFmtId="0" fontId="15" fillId="0" borderId="26" xfId="0" applyFont="1" applyBorder="1" applyAlignment="1">
      <alignment horizontal="right" vertical="center"/>
    </xf>
    <xf numFmtId="0" fontId="15" fillId="0" borderId="25" xfId="0" applyFont="1" applyBorder="1" applyAlignment="1">
      <alignment horizontal="right" vertical="center"/>
    </xf>
    <xf numFmtId="0" fontId="9" fillId="2" borderId="24" xfId="0" applyFont="1" applyFill="1" applyBorder="1" applyAlignment="1">
      <alignment horizontal="center" vertical="center"/>
    </xf>
    <xf numFmtId="0" fontId="9" fillId="2" borderId="23" xfId="0" applyFont="1" applyFill="1" applyBorder="1" applyAlignment="1">
      <alignment horizontal="center" vertical="center"/>
    </xf>
    <xf numFmtId="0" fontId="13" fillId="2" borderId="21" xfId="0" applyFont="1" applyFill="1" applyBorder="1" applyAlignment="1">
      <alignment horizontal="center" vertical="center"/>
    </xf>
    <xf numFmtId="0" fontId="12" fillId="0" borderId="20" xfId="0" applyFont="1" applyBorder="1" applyAlignment="1" applyProtection="1">
      <alignment vertical="top" wrapText="1"/>
      <protection locked="0"/>
    </xf>
    <xf numFmtId="0" fontId="12" fillId="0" borderId="19" xfId="0" applyFont="1" applyBorder="1" applyAlignment="1" applyProtection="1">
      <alignment vertical="top" wrapText="1"/>
      <protection locked="0"/>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xf>
    <xf numFmtId="14" fontId="8" fillId="0" borderId="91" xfId="0" applyNumberFormat="1" applyFont="1" applyBorder="1" applyAlignment="1">
      <alignment horizontal="center" vertical="center"/>
    </xf>
    <xf numFmtId="14" fontId="8" fillId="0" borderId="2" xfId="0" applyNumberFormat="1" applyFont="1" applyBorder="1" applyAlignment="1">
      <alignment horizontal="center" vertical="center"/>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9" fillId="0" borderId="1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13" fillId="0" borderId="0" xfId="0" applyFont="1" applyFill="1" applyBorder="1" applyAlignment="1">
      <alignment horizontal="center" vertical="center"/>
    </xf>
    <xf numFmtId="0" fontId="26" fillId="0" borderId="32" xfId="0" applyFont="1" applyFill="1" applyBorder="1" applyAlignment="1">
      <alignment horizontal="left" vertical="center" wrapText="1"/>
    </xf>
    <xf numFmtId="0" fontId="0" fillId="0" borderId="84"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15" fillId="0" borderId="18" xfId="0" applyFont="1" applyBorder="1" applyAlignment="1">
      <alignment horizontal="right" vertical="center"/>
    </xf>
    <xf numFmtId="0" fontId="15" fillId="0" borderId="0" xfId="0" applyFont="1" applyBorder="1" applyAlignment="1">
      <alignment horizontal="right" vertical="center"/>
    </xf>
    <xf numFmtId="0" fontId="12" fillId="0" borderId="63"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2" fillId="0" borderId="1" xfId="0" applyFont="1" applyFill="1" applyBorder="1" applyAlignment="1" applyProtection="1">
      <alignment vertical="top" wrapText="1"/>
      <protection locked="0"/>
    </xf>
    <xf numFmtId="0" fontId="9" fillId="9" borderId="86"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9" fillId="9" borderId="13" xfId="0" applyFont="1" applyFill="1" applyBorder="1" applyAlignment="1">
      <alignment horizontal="center" vertical="center"/>
    </xf>
    <xf numFmtId="0" fontId="9" fillId="9" borderId="50" xfId="0" applyFont="1" applyFill="1" applyBorder="1" applyAlignment="1">
      <alignment horizontal="center" vertical="center"/>
    </xf>
    <xf numFmtId="0" fontId="9" fillId="9" borderId="49" xfId="0" applyFont="1" applyFill="1" applyBorder="1" applyAlignment="1">
      <alignment horizontal="center" vertical="center"/>
    </xf>
    <xf numFmtId="0" fontId="9" fillId="9" borderId="48" xfId="0" applyFont="1" applyFill="1" applyBorder="1" applyAlignment="1">
      <alignment horizontal="center" vertical="center"/>
    </xf>
    <xf numFmtId="14" fontId="6" fillId="0" borderId="91" xfId="0" applyNumberFormat="1" applyFont="1" applyBorder="1" applyAlignment="1">
      <alignment horizontal="center" vertical="center"/>
    </xf>
    <xf numFmtId="14" fontId="6" fillId="0" borderId="2" xfId="0" applyNumberFormat="1" applyFont="1" applyBorder="1" applyAlignment="1">
      <alignment horizontal="center" vertical="center"/>
    </xf>
    <xf numFmtId="0" fontId="37" fillId="4" borderId="49" xfId="0" applyFont="1" applyFill="1" applyBorder="1" applyAlignment="1">
      <alignment horizontal="center" vertical="center"/>
    </xf>
    <xf numFmtId="0" fontId="37" fillId="4" borderId="48" xfId="0" applyFont="1" applyFill="1" applyBorder="1" applyAlignment="1">
      <alignment horizontal="center" vertical="center"/>
    </xf>
    <xf numFmtId="0" fontId="12" fillId="0" borderId="80" xfId="0" applyFont="1" applyFill="1" applyBorder="1" applyAlignment="1" applyProtection="1">
      <alignment vertical="top" wrapText="1"/>
      <protection locked="0"/>
    </xf>
    <xf numFmtId="0" fontId="12" fillId="0" borderId="81" xfId="0" applyFont="1" applyFill="1" applyBorder="1" applyAlignment="1" applyProtection="1">
      <alignment vertical="top" wrapText="1"/>
      <protection locked="0"/>
    </xf>
    <xf numFmtId="0" fontId="12" fillId="0" borderId="82" xfId="0" applyFont="1" applyFill="1" applyBorder="1" applyAlignment="1" applyProtection="1">
      <alignment vertical="top" wrapText="1"/>
      <protection locked="0"/>
    </xf>
    <xf numFmtId="0" fontId="9" fillId="4" borderId="86"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0" fillId="0" borderId="50"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35" fillId="4" borderId="50" xfId="0" applyFont="1" applyFill="1" applyBorder="1" applyAlignment="1">
      <alignment horizontal="center" vertical="center"/>
    </xf>
    <xf numFmtId="0" fontId="35" fillId="4" borderId="48"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48" xfId="0" applyFont="1" applyFill="1" applyBorder="1" applyAlignment="1">
      <alignment horizontal="center" vertical="center"/>
    </xf>
    <xf numFmtId="0" fontId="9" fillId="0" borderId="49" xfId="0" applyFont="1" applyBorder="1" applyAlignment="1">
      <alignment horizontal="center" vertical="center"/>
    </xf>
    <xf numFmtId="0" fontId="6" fillId="0" borderId="50"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9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4039439760294"/>
          <c:y val="3.0787417736177309E-3"/>
          <c:w val="0.8813364922305067"/>
          <c:h val="0.8284047603225555"/>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2 - Soutenance orale'!$P$15:$P$16</c:f>
              <c:numCache>
                <c:formatCode>0.00%</c:formatCode>
                <c:ptCount val="2"/>
                <c:pt idx="0">
                  <c:v>0</c:v>
                </c:pt>
                <c:pt idx="1">
                  <c:v>0</c:v>
                </c:pt>
              </c:numCache>
            </c:numRef>
          </c:val>
          <c:extLst>
            <c:ext xmlns:c16="http://schemas.microsoft.com/office/drawing/2014/chart" uri="{C3380CC4-5D6E-409C-BE32-E72D297353CC}">
              <c16:uniqueId val="{00000000-1034-4804-88ED-9C8C21191A29}"/>
            </c:ext>
          </c:extLst>
        </c:ser>
        <c:dLbls>
          <c:showLegendKey val="0"/>
          <c:showVal val="0"/>
          <c:showCatName val="0"/>
          <c:showSerName val="0"/>
          <c:showPercent val="0"/>
          <c:showBubbleSize val="0"/>
        </c:dLbls>
        <c:gapWidth val="150"/>
        <c:axId val="188472688"/>
        <c:axId val="188472128"/>
      </c:barChart>
      <c:catAx>
        <c:axId val="188472688"/>
        <c:scaling>
          <c:orientation val="maxMin"/>
        </c:scaling>
        <c:delete val="1"/>
        <c:axPos val="l"/>
        <c:majorGridlines>
          <c:spPr>
            <a:ln w="3175">
              <a:solidFill>
                <a:srgbClr val="000000"/>
              </a:solidFill>
              <a:prstDash val="solid"/>
            </a:ln>
          </c:spPr>
        </c:majorGridlines>
        <c:majorTickMark val="out"/>
        <c:minorTickMark val="none"/>
        <c:tickLblPos val="none"/>
        <c:crossAx val="188472128"/>
        <c:crossesAt val="0"/>
        <c:auto val="1"/>
        <c:lblAlgn val="ctr"/>
        <c:lblOffset val="100"/>
        <c:noMultiLvlLbl val="0"/>
      </c:catAx>
      <c:valAx>
        <c:axId val="188472128"/>
        <c:scaling>
          <c:orientation val="minMax"/>
          <c:max val="1"/>
          <c:min val="0"/>
        </c:scaling>
        <c:delete val="1"/>
        <c:axPos val="t"/>
        <c:numFmt formatCode="0.00%" sourceLinked="1"/>
        <c:majorTickMark val="out"/>
        <c:minorTickMark val="none"/>
        <c:tickLblPos val="none"/>
        <c:crossAx val="188472688"/>
        <c:crosses val="autoZero"/>
        <c:crossBetween val="between"/>
        <c:majorUnit val="0.33330000000000037"/>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93036168870166E-2"/>
          <c:y val="6.9576521168718861E-2"/>
          <c:w val="0.91673501766351706"/>
          <c:h val="0.709013679341854"/>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1 - Revues de projet'!$P$45:$P$48</c:f>
              <c:numCache>
                <c:formatCode>0.00%</c:formatCode>
                <c:ptCount val="4"/>
                <c:pt idx="0">
                  <c:v>0</c:v>
                </c:pt>
                <c:pt idx="1">
                  <c:v>0</c:v>
                </c:pt>
                <c:pt idx="2">
                  <c:v>0</c:v>
                </c:pt>
                <c:pt idx="3">
                  <c:v>0</c:v>
                </c:pt>
              </c:numCache>
            </c:numRef>
          </c:val>
          <c:extLst>
            <c:ext xmlns:c16="http://schemas.microsoft.com/office/drawing/2014/chart" uri="{C3380CC4-5D6E-409C-BE32-E72D297353CC}">
              <c16:uniqueId val="{00000000-4856-454F-B3E0-D3BC64AD1B67}"/>
            </c:ext>
          </c:extLst>
        </c:ser>
        <c:dLbls>
          <c:showLegendKey val="0"/>
          <c:showVal val="0"/>
          <c:showCatName val="0"/>
          <c:showSerName val="0"/>
          <c:showPercent val="0"/>
          <c:showBubbleSize val="0"/>
        </c:dLbls>
        <c:gapWidth val="150"/>
        <c:axId val="191802384"/>
        <c:axId val="191802944"/>
      </c:barChart>
      <c:catAx>
        <c:axId val="191802384"/>
        <c:scaling>
          <c:orientation val="maxMin"/>
        </c:scaling>
        <c:delete val="1"/>
        <c:axPos val="l"/>
        <c:majorGridlines>
          <c:spPr>
            <a:ln w="3175">
              <a:solidFill>
                <a:srgbClr val="000000"/>
              </a:solidFill>
              <a:prstDash val="solid"/>
            </a:ln>
          </c:spPr>
        </c:majorGridlines>
        <c:majorTickMark val="out"/>
        <c:minorTickMark val="none"/>
        <c:tickLblPos val="none"/>
        <c:crossAx val="191802944"/>
        <c:crossesAt val="0"/>
        <c:auto val="1"/>
        <c:lblAlgn val="ctr"/>
        <c:lblOffset val="100"/>
        <c:noMultiLvlLbl val="0"/>
      </c:catAx>
      <c:valAx>
        <c:axId val="191802944"/>
        <c:scaling>
          <c:orientation val="minMax"/>
          <c:max val="1"/>
          <c:min val="0"/>
        </c:scaling>
        <c:delete val="1"/>
        <c:axPos val="t"/>
        <c:numFmt formatCode="0.00%" sourceLinked="1"/>
        <c:majorTickMark val="out"/>
        <c:minorTickMark val="none"/>
        <c:tickLblPos val="none"/>
        <c:crossAx val="191802384"/>
        <c:crosses val="autoZero"/>
        <c:crossBetween val="between"/>
        <c:majorUnit val="0.33330000000000115"/>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641227215710742E-2"/>
          <c:w val="0.97858545745233749"/>
          <c:h val="0.8284047603225555"/>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1 - Revues de projet'!$P$40:$P$43</c:f>
              <c:numCache>
                <c:formatCode>0.00%</c:formatCode>
                <c:ptCount val="4"/>
                <c:pt idx="0">
                  <c:v>0</c:v>
                </c:pt>
                <c:pt idx="1">
                  <c:v>0</c:v>
                </c:pt>
                <c:pt idx="2">
                  <c:v>0</c:v>
                </c:pt>
                <c:pt idx="3">
                  <c:v>0</c:v>
                </c:pt>
              </c:numCache>
            </c:numRef>
          </c:val>
          <c:extLst>
            <c:ext xmlns:c16="http://schemas.microsoft.com/office/drawing/2014/chart" uri="{C3380CC4-5D6E-409C-BE32-E72D297353CC}">
              <c16:uniqueId val="{00000000-ECC0-4D8B-B198-26E5CE8FAC1F}"/>
            </c:ext>
          </c:extLst>
        </c:ser>
        <c:dLbls>
          <c:showLegendKey val="0"/>
          <c:showVal val="0"/>
          <c:showCatName val="0"/>
          <c:showSerName val="0"/>
          <c:showPercent val="0"/>
          <c:showBubbleSize val="0"/>
        </c:dLbls>
        <c:gapWidth val="150"/>
        <c:axId val="191491424"/>
        <c:axId val="191491984"/>
      </c:barChart>
      <c:catAx>
        <c:axId val="191491424"/>
        <c:scaling>
          <c:orientation val="maxMin"/>
        </c:scaling>
        <c:delete val="1"/>
        <c:axPos val="l"/>
        <c:majorGridlines>
          <c:spPr>
            <a:ln w="3175">
              <a:solidFill>
                <a:srgbClr val="000000"/>
              </a:solidFill>
              <a:prstDash val="solid"/>
            </a:ln>
          </c:spPr>
        </c:majorGridlines>
        <c:majorTickMark val="out"/>
        <c:minorTickMark val="none"/>
        <c:tickLblPos val="none"/>
        <c:crossAx val="191491984"/>
        <c:crossesAt val="0"/>
        <c:auto val="1"/>
        <c:lblAlgn val="ctr"/>
        <c:lblOffset val="100"/>
        <c:noMultiLvlLbl val="0"/>
      </c:catAx>
      <c:valAx>
        <c:axId val="191491984"/>
        <c:scaling>
          <c:orientation val="minMax"/>
          <c:max val="1"/>
          <c:min val="0"/>
        </c:scaling>
        <c:delete val="1"/>
        <c:axPos val="t"/>
        <c:numFmt formatCode="0.00%" sourceLinked="1"/>
        <c:majorTickMark val="out"/>
        <c:minorTickMark val="none"/>
        <c:tickLblPos val="none"/>
        <c:crossAx val="191491424"/>
        <c:crosses val="autoZero"/>
        <c:crossBetween val="between"/>
        <c:majorUnit val="0.33330000000000093"/>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557276248294593E-2"/>
          <c:y val="7.4931807106619522E-2"/>
          <c:w val="0.95207817769061065"/>
          <c:h val="0.78988500726919064"/>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1 - Revues de projet'!$P$28:$P$34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FD8-40F5-A86E-98F7F2BB861A}"/>
            </c:ext>
          </c:extLst>
        </c:ser>
        <c:dLbls>
          <c:showLegendKey val="0"/>
          <c:showVal val="0"/>
          <c:showCatName val="0"/>
          <c:showSerName val="0"/>
          <c:showPercent val="0"/>
          <c:showBubbleSize val="0"/>
        </c:dLbls>
        <c:gapWidth val="150"/>
        <c:axId val="191494224"/>
        <c:axId val="191494784"/>
      </c:barChart>
      <c:catAx>
        <c:axId val="191494224"/>
        <c:scaling>
          <c:orientation val="maxMin"/>
        </c:scaling>
        <c:delete val="1"/>
        <c:axPos val="l"/>
        <c:majorGridlines>
          <c:spPr>
            <a:ln w="3175">
              <a:solidFill>
                <a:srgbClr val="000000"/>
              </a:solidFill>
              <a:prstDash val="solid"/>
            </a:ln>
          </c:spPr>
        </c:majorGridlines>
        <c:majorTickMark val="out"/>
        <c:minorTickMark val="none"/>
        <c:tickLblPos val="none"/>
        <c:crossAx val="191494784"/>
        <c:crossesAt val="0"/>
        <c:auto val="1"/>
        <c:lblAlgn val="ctr"/>
        <c:lblOffset val="100"/>
        <c:noMultiLvlLbl val="0"/>
      </c:catAx>
      <c:valAx>
        <c:axId val="191494784"/>
        <c:scaling>
          <c:orientation val="minMax"/>
          <c:max val="1"/>
          <c:min val="0"/>
        </c:scaling>
        <c:delete val="1"/>
        <c:axPos val="t"/>
        <c:numFmt formatCode="0.00%" sourceLinked="1"/>
        <c:majorTickMark val="out"/>
        <c:minorTickMark val="none"/>
        <c:tickLblPos val="none"/>
        <c:crossAx val="191494224"/>
        <c:crosses val="autoZero"/>
        <c:crossBetween val="between"/>
        <c:majorUnit val="0.33330000000000076"/>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93239783377892E-2"/>
          <c:y val="3.6412272157107392E-2"/>
          <c:w val="0.91673501766351539"/>
          <c:h val="0.8284047603225555"/>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2 - Soutenance orale'!$P$18:$P$26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223-413B-B2AB-B82048428FDA}"/>
            </c:ext>
          </c:extLst>
        </c:ser>
        <c:dLbls>
          <c:showLegendKey val="0"/>
          <c:showVal val="0"/>
          <c:showCatName val="0"/>
          <c:showSerName val="0"/>
          <c:showPercent val="0"/>
          <c:showBubbleSize val="0"/>
        </c:dLbls>
        <c:gapWidth val="150"/>
        <c:axId val="186770688"/>
        <c:axId val="186767888"/>
      </c:barChart>
      <c:catAx>
        <c:axId val="186770688"/>
        <c:scaling>
          <c:orientation val="maxMin"/>
        </c:scaling>
        <c:delete val="1"/>
        <c:axPos val="l"/>
        <c:majorGridlines>
          <c:spPr>
            <a:ln w="3175">
              <a:solidFill>
                <a:srgbClr val="000000"/>
              </a:solidFill>
              <a:prstDash val="solid"/>
            </a:ln>
          </c:spPr>
        </c:majorGridlines>
        <c:majorTickMark val="out"/>
        <c:minorTickMark val="none"/>
        <c:tickLblPos val="none"/>
        <c:crossAx val="186767888"/>
        <c:crossesAt val="0"/>
        <c:auto val="1"/>
        <c:lblAlgn val="ctr"/>
        <c:lblOffset val="100"/>
        <c:noMultiLvlLbl val="0"/>
      </c:catAx>
      <c:valAx>
        <c:axId val="186767888"/>
        <c:scaling>
          <c:orientation val="minMax"/>
          <c:max val="1"/>
          <c:min val="0"/>
        </c:scaling>
        <c:delete val="1"/>
        <c:axPos val="t"/>
        <c:numFmt formatCode="0.00%" sourceLinked="1"/>
        <c:majorTickMark val="out"/>
        <c:minorTickMark val="none"/>
        <c:tickLblPos val="none"/>
        <c:crossAx val="186770688"/>
        <c:crosses val="autoZero"/>
        <c:crossBetween val="between"/>
        <c:majorUnit val="0.33330000000000054"/>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557276248294593E-2"/>
          <c:y val="7.4931807106619522E-2"/>
          <c:w val="0.91673501766351595"/>
          <c:h val="0.78988500726919064"/>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2 - Soutenance orale'!$P$28:$P$34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E8C-45CF-BCB5-64E46DDC4C96}"/>
            </c:ext>
          </c:extLst>
        </c:ser>
        <c:dLbls>
          <c:showLegendKey val="0"/>
          <c:showVal val="0"/>
          <c:showCatName val="0"/>
          <c:showSerName val="0"/>
          <c:showPercent val="0"/>
          <c:showBubbleSize val="0"/>
        </c:dLbls>
        <c:gapWidth val="150"/>
        <c:axId val="191025792"/>
        <c:axId val="191026352"/>
      </c:barChart>
      <c:catAx>
        <c:axId val="191025792"/>
        <c:scaling>
          <c:orientation val="maxMin"/>
        </c:scaling>
        <c:delete val="1"/>
        <c:axPos val="l"/>
        <c:majorGridlines>
          <c:spPr>
            <a:ln w="3175">
              <a:solidFill>
                <a:srgbClr val="000000"/>
              </a:solidFill>
              <a:prstDash val="solid"/>
            </a:ln>
          </c:spPr>
        </c:majorGridlines>
        <c:majorTickMark val="out"/>
        <c:minorTickMark val="none"/>
        <c:tickLblPos val="none"/>
        <c:crossAx val="191026352"/>
        <c:crossesAt val="0"/>
        <c:auto val="1"/>
        <c:lblAlgn val="ctr"/>
        <c:lblOffset val="100"/>
        <c:noMultiLvlLbl val="0"/>
      </c:catAx>
      <c:valAx>
        <c:axId val="191026352"/>
        <c:scaling>
          <c:orientation val="minMax"/>
          <c:max val="1"/>
          <c:min val="0"/>
        </c:scaling>
        <c:delete val="1"/>
        <c:axPos val="t"/>
        <c:numFmt formatCode="0.00%" sourceLinked="1"/>
        <c:majorTickMark val="out"/>
        <c:minorTickMark val="none"/>
        <c:tickLblPos val="none"/>
        <c:crossAx val="191025792"/>
        <c:crosses val="autoZero"/>
        <c:crossBetween val="between"/>
        <c:majorUnit val="0.33330000000000076"/>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641227215710742E-2"/>
          <c:w val="0.97858545745233749"/>
          <c:h val="0.8284047603225555"/>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2 - Soutenance orale'!$P$40:$P$43</c:f>
              <c:numCache>
                <c:formatCode>0.00%</c:formatCode>
                <c:ptCount val="4"/>
                <c:pt idx="0">
                  <c:v>0</c:v>
                </c:pt>
                <c:pt idx="1">
                  <c:v>0</c:v>
                </c:pt>
                <c:pt idx="2">
                  <c:v>0</c:v>
                </c:pt>
                <c:pt idx="3">
                  <c:v>0</c:v>
                </c:pt>
              </c:numCache>
            </c:numRef>
          </c:val>
          <c:extLst>
            <c:ext xmlns:c16="http://schemas.microsoft.com/office/drawing/2014/chart" uri="{C3380CC4-5D6E-409C-BE32-E72D297353CC}">
              <c16:uniqueId val="{00000000-E879-42D3-A856-479978DA5611}"/>
            </c:ext>
          </c:extLst>
        </c:ser>
        <c:dLbls>
          <c:showLegendKey val="0"/>
          <c:showVal val="0"/>
          <c:showCatName val="0"/>
          <c:showSerName val="0"/>
          <c:showPercent val="0"/>
          <c:showBubbleSize val="0"/>
        </c:dLbls>
        <c:gapWidth val="150"/>
        <c:axId val="191028592"/>
        <c:axId val="191029152"/>
      </c:barChart>
      <c:catAx>
        <c:axId val="191028592"/>
        <c:scaling>
          <c:orientation val="maxMin"/>
        </c:scaling>
        <c:delete val="1"/>
        <c:axPos val="l"/>
        <c:majorGridlines>
          <c:spPr>
            <a:ln w="3175">
              <a:solidFill>
                <a:srgbClr val="000000"/>
              </a:solidFill>
              <a:prstDash val="solid"/>
            </a:ln>
          </c:spPr>
        </c:majorGridlines>
        <c:majorTickMark val="out"/>
        <c:minorTickMark val="none"/>
        <c:tickLblPos val="none"/>
        <c:crossAx val="191029152"/>
        <c:crossesAt val="0"/>
        <c:auto val="1"/>
        <c:lblAlgn val="ctr"/>
        <c:lblOffset val="100"/>
        <c:noMultiLvlLbl val="0"/>
      </c:catAx>
      <c:valAx>
        <c:axId val="191029152"/>
        <c:scaling>
          <c:orientation val="minMax"/>
          <c:max val="1"/>
          <c:min val="0"/>
        </c:scaling>
        <c:delete val="1"/>
        <c:axPos val="t"/>
        <c:numFmt formatCode="0.00%" sourceLinked="1"/>
        <c:majorTickMark val="out"/>
        <c:minorTickMark val="none"/>
        <c:tickLblPos val="none"/>
        <c:crossAx val="191028592"/>
        <c:crosses val="autoZero"/>
        <c:crossBetween val="between"/>
        <c:majorUnit val="0.33330000000000093"/>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93036168870166E-2"/>
          <c:y val="6.9576521168718861E-2"/>
          <c:w val="0.91673501766351706"/>
          <c:h val="0.709013679341854"/>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2 - Soutenance orale'!$P$45:$P$51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823-4EB0-8E01-368CB4383A63}"/>
            </c:ext>
          </c:extLst>
        </c:ser>
        <c:dLbls>
          <c:showLegendKey val="0"/>
          <c:showVal val="0"/>
          <c:showCatName val="0"/>
          <c:showSerName val="0"/>
          <c:showPercent val="0"/>
          <c:showBubbleSize val="0"/>
        </c:dLbls>
        <c:gapWidth val="150"/>
        <c:axId val="191031392"/>
        <c:axId val="191162736"/>
      </c:barChart>
      <c:catAx>
        <c:axId val="191031392"/>
        <c:scaling>
          <c:orientation val="maxMin"/>
        </c:scaling>
        <c:delete val="1"/>
        <c:axPos val="l"/>
        <c:majorGridlines>
          <c:spPr>
            <a:ln w="3175">
              <a:solidFill>
                <a:srgbClr val="000000"/>
              </a:solidFill>
              <a:prstDash val="solid"/>
            </a:ln>
          </c:spPr>
        </c:majorGridlines>
        <c:majorTickMark val="out"/>
        <c:minorTickMark val="none"/>
        <c:tickLblPos val="none"/>
        <c:crossAx val="191162736"/>
        <c:crossesAt val="0"/>
        <c:auto val="1"/>
        <c:lblAlgn val="ctr"/>
        <c:lblOffset val="100"/>
        <c:noMultiLvlLbl val="0"/>
      </c:catAx>
      <c:valAx>
        <c:axId val="191162736"/>
        <c:scaling>
          <c:orientation val="minMax"/>
          <c:max val="1"/>
          <c:min val="0"/>
        </c:scaling>
        <c:delete val="1"/>
        <c:axPos val="t"/>
        <c:numFmt formatCode="0.00%" sourceLinked="1"/>
        <c:majorTickMark val="out"/>
        <c:minorTickMark val="none"/>
        <c:tickLblPos val="none"/>
        <c:crossAx val="191031392"/>
        <c:crosses val="autoZero"/>
        <c:crossBetween val="between"/>
        <c:majorUnit val="0.33330000000000115"/>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78667436402708E-3"/>
          <c:y val="1.6675300455864069E-2"/>
          <c:w val="0.87688846776521379"/>
          <c:h val="0.98332469954413593"/>
        </c:manualLayout>
      </c:layout>
      <c:barChart>
        <c:barDir val="bar"/>
        <c:grouping val="clustered"/>
        <c:varyColors val="0"/>
        <c:ser>
          <c:idx val="0"/>
          <c:order val="0"/>
          <c:invertIfNegative val="0"/>
          <c:val>
            <c:numRef>
              <c:f>#REF!</c:f>
              <c:numCache>
                <c:formatCode>General</c:formatCode>
                <c:ptCount val="1"/>
                <c:pt idx="0">
                  <c:v>1</c:v>
                </c:pt>
              </c:numCache>
            </c:numRef>
          </c:val>
          <c:extLst>
            <c:ext xmlns:c16="http://schemas.microsoft.com/office/drawing/2014/chart" uri="{C3380CC4-5D6E-409C-BE32-E72D297353CC}">
              <c16:uniqueId val="{00000000-0C14-4A5B-85AD-8DCDF3125A66}"/>
            </c:ext>
          </c:extLst>
        </c:ser>
        <c:dLbls>
          <c:showLegendKey val="0"/>
          <c:showVal val="0"/>
          <c:showCatName val="0"/>
          <c:showSerName val="0"/>
          <c:showPercent val="0"/>
          <c:showBubbleSize val="0"/>
        </c:dLbls>
        <c:gapWidth val="150"/>
        <c:axId val="191164976"/>
        <c:axId val="191165536"/>
      </c:barChart>
      <c:catAx>
        <c:axId val="191164976"/>
        <c:scaling>
          <c:orientation val="maxMin"/>
        </c:scaling>
        <c:delete val="1"/>
        <c:axPos val="l"/>
        <c:majorGridlines>
          <c:spPr>
            <a:ln w="3175">
              <a:solidFill>
                <a:srgbClr val="000000"/>
              </a:solidFill>
              <a:prstDash val="solid"/>
            </a:ln>
          </c:spPr>
        </c:majorGridlines>
        <c:majorTickMark val="out"/>
        <c:minorTickMark val="none"/>
        <c:tickLblPos val="none"/>
        <c:crossAx val="191165536"/>
        <c:crossesAt val="0"/>
        <c:auto val="1"/>
        <c:lblAlgn val="ctr"/>
        <c:lblOffset val="100"/>
        <c:noMultiLvlLbl val="0"/>
      </c:catAx>
      <c:valAx>
        <c:axId val="191165536"/>
        <c:scaling>
          <c:orientation val="minMax"/>
          <c:max val="1"/>
          <c:min val="0"/>
        </c:scaling>
        <c:delete val="1"/>
        <c:axPos val="t"/>
        <c:numFmt formatCode="General" sourceLinked="1"/>
        <c:majorTickMark val="out"/>
        <c:minorTickMark val="none"/>
        <c:tickLblPos val="none"/>
        <c:crossAx val="191164976"/>
        <c:crosses val="autoZero"/>
        <c:crossBetween val="between"/>
        <c:majorUnit val="0.33330000000000021"/>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93239783377892E-2"/>
          <c:y val="3.6412272157107392E-2"/>
          <c:w val="0.91673501766351539"/>
          <c:h val="0.8284047603225555"/>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2 - Soutenance orale'!$P$18:$P$26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773-46B6-877B-7A2C400FB05C}"/>
            </c:ext>
          </c:extLst>
        </c:ser>
        <c:dLbls>
          <c:showLegendKey val="0"/>
          <c:showVal val="0"/>
          <c:showCatName val="0"/>
          <c:showSerName val="0"/>
          <c:showPercent val="0"/>
          <c:showBubbleSize val="0"/>
        </c:dLbls>
        <c:gapWidth val="150"/>
        <c:axId val="191167776"/>
        <c:axId val="191168336"/>
      </c:barChart>
      <c:catAx>
        <c:axId val="191167776"/>
        <c:scaling>
          <c:orientation val="maxMin"/>
        </c:scaling>
        <c:delete val="1"/>
        <c:axPos val="l"/>
        <c:majorGridlines>
          <c:spPr>
            <a:ln w="3175">
              <a:solidFill>
                <a:srgbClr val="000000"/>
              </a:solidFill>
              <a:prstDash val="solid"/>
            </a:ln>
          </c:spPr>
        </c:majorGridlines>
        <c:majorTickMark val="out"/>
        <c:minorTickMark val="none"/>
        <c:tickLblPos val="none"/>
        <c:crossAx val="191168336"/>
        <c:crossesAt val="0"/>
        <c:auto val="1"/>
        <c:lblAlgn val="ctr"/>
        <c:lblOffset val="100"/>
        <c:noMultiLvlLbl val="0"/>
      </c:catAx>
      <c:valAx>
        <c:axId val="191168336"/>
        <c:scaling>
          <c:orientation val="minMax"/>
          <c:max val="1"/>
          <c:min val="0"/>
        </c:scaling>
        <c:delete val="1"/>
        <c:axPos val="t"/>
        <c:numFmt formatCode="0.00%" sourceLinked="1"/>
        <c:majorTickMark val="out"/>
        <c:minorTickMark val="none"/>
        <c:tickLblPos val="none"/>
        <c:crossAx val="191167776"/>
        <c:crosses val="autoZero"/>
        <c:crossBetween val="between"/>
        <c:majorUnit val="0.33330000000000054"/>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393239783377892E-2"/>
          <c:y val="3.6412272157107392E-2"/>
          <c:w val="0.91673501766351539"/>
          <c:h val="0.8284047603225555"/>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1 - Revues de projet'!$P$18:$P$26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9B9-4981-8F91-8AD26E76102C}"/>
            </c:ext>
          </c:extLst>
        </c:ser>
        <c:dLbls>
          <c:showLegendKey val="0"/>
          <c:showVal val="0"/>
          <c:showCatName val="0"/>
          <c:showSerName val="0"/>
          <c:showPercent val="0"/>
          <c:showBubbleSize val="0"/>
        </c:dLbls>
        <c:gapWidth val="150"/>
        <c:axId val="191796784"/>
        <c:axId val="191797344"/>
      </c:barChart>
      <c:catAx>
        <c:axId val="191796784"/>
        <c:scaling>
          <c:orientation val="maxMin"/>
        </c:scaling>
        <c:delete val="1"/>
        <c:axPos val="l"/>
        <c:majorGridlines>
          <c:spPr>
            <a:ln w="3175">
              <a:solidFill>
                <a:srgbClr val="000000"/>
              </a:solidFill>
              <a:prstDash val="solid"/>
            </a:ln>
          </c:spPr>
        </c:majorGridlines>
        <c:majorTickMark val="out"/>
        <c:minorTickMark val="none"/>
        <c:tickLblPos val="none"/>
        <c:crossAx val="191797344"/>
        <c:crossesAt val="0"/>
        <c:auto val="1"/>
        <c:lblAlgn val="ctr"/>
        <c:lblOffset val="100"/>
        <c:noMultiLvlLbl val="0"/>
      </c:catAx>
      <c:valAx>
        <c:axId val="191797344"/>
        <c:scaling>
          <c:orientation val="minMax"/>
          <c:max val="1"/>
          <c:min val="0"/>
        </c:scaling>
        <c:delete val="1"/>
        <c:axPos val="t"/>
        <c:numFmt formatCode="0.00%" sourceLinked="1"/>
        <c:majorTickMark val="out"/>
        <c:minorTickMark val="none"/>
        <c:tickLblPos val="none"/>
        <c:crossAx val="191796784"/>
        <c:crosses val="autoZero"/>
        <c:crossBetween val="between"/>
        <c:majorUnit val="0.33330000000000054"/>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42012545042047E-2"/>
          <c:y val="1.0278914052290356E-2"/>
          <c:w val="0.8813364922305067"/>
          <c:h val="0.8284047603225555"/>
        </c:manualLayout>
      </c:layout>
      <c:barChart>
        <c:barDir val="bar"/>
        <c:grouping val="clustered"/>
        <c:varyColors val="0"/>
        <c:ser>
          <c:idx val="0"/>
          <c:order val="0"/>
          <c:spPr>
            <a:solidFill>
              <a:srgbClr val="000000"/>
            </a:solidFill>
            <a:ln w="12700">
              <a:solidFill>
                <a:srgbClr val="000000"/>
              </a:solidFill>
              <a:prstDash val="solid"/>
            </a:ln>
          </c:spPr>
          <c:invertIfNegative val="0"/>
          <c:val>
            <c:numRef>
              <c:f>'Partie 1 - Revues de projet'!$P$15:$P$16</c:f>
              <c:numCache>
                <c:formatCode>0.00%</c:formatCode>
                <c:ptCount val="2"/>
                <c:pt idx="0">
                  <c:v>0</c:v>
                </c:pt>
                <c:pt idx="1">
                  <c:v>0</c:v>
                </c:pt>
              </c:numCache>
            </c:numRef>
          </c:val>
          <c:extLst>
            <c:ext xmlns:c16="http://schemas.microsoft.com/office/drawing/2014/chart" uri="{C3380CC4-5D6E-409C-BE32-E72D297353CC}">
              <c16:uniqueId val="{00000000-E566-4322-803A-EBFEEB9A3BC2}"/>
            </c:ext>
          </c:extLst>
        </c:ser>
        <c:dLbls>
          <c:showLegendKey val="0"/>
          <c:showVal val="0"/>
          <c:showCatName val="0"/>
          <c:showSerName val="0"/>
          <c:showPercent val="0"/>
          <c:showBubbleSize val="0"/>
        </c:dLbls>
        <c:gapWidth val="150"/>
        <c:axId val="191799584"/>
        <c:axId val="191800144"/>
      </c:barChart>
      <c:catAx>
        <c:axId val="191799584"/>
        <c:scaling>
          <c:orientation val="maxMin"/>
        </c:scaling>
        <c:delete val="1"/>
        <c:axPos val="l"/>
        <c:majorGridlines>
          <c:spPr>
            <a:ln w="3175">
              <a:solidFill>
                <a:srgbClr val="000000"/>
              </a:solidFill>
              <a:prstDash val="solid"/>
            </a:ln>
          </c:spPr>
        </c:majorGridlines>
        <c:majorTickMark val="out"/>
        <c:minorTickMark val="none"/>
        <c:tickLblPos val="none"/>
        <c:crossAx val="191800144"/>
        <c:crossesAt val="0"/>
        <c:auto val="1"/>
        <c:lblAlgn val="ctr"/>
        <c:lblOffset val="100"/>
        <c:noMultiLvlLbl val="0"/>
      </c:catAx>
      <c:valAx>
        <c:axId val="191800144"/>
        <c:scaling>
          <c:orientation val="minMax"/>
          <c:max val="1"/>
          <c:min val="0"/>
        </c:scaling>
        <c:delete val="1"/>
        <c:axPos val="t"/>
        <c:numFmt formatCode="0.00%" sourceLinked="1"/>
        <c:majorTickMark val="out"/>
        <c:minorTickMark val="none"/>
        <c:tickLblPos val="none"/>
        <c:crossAx val="191799584"/>
        <c:crosses val="autoZero"/>
        <c:crossBetween val="between"/>
        <c:majorUnit val="0.33330000000000037"/>
      </c:valAx>
      <c:spPr>
        <a:solidFill>
          <a:srgbClr val="FFFF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235323</xdr:colOff>
      <xdr:row>14</xdr:row>
      <xdr:rowOff>11206</xdr:rowOff>
    </xdr:from>
    <xdr:to>
      <xdr:col>10</xdr:col>
      <xdr:colOff>1333500</xdr:colOff>
      <xdr:row>17</xdr:row>
      <xdr:rowOff>82923</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330200</xdr:colOff>
      <xdr:row>17</xdr:row>
      <xdr:rowOff>12700</xdr:rowOff>
    </xdr:from>
    <xdr:to>
      <xdr:col>10</xdr:col>
      <xdr:colOff>1397000</xdr:colOff>
      <xdr:row>27</xdr:row>
      <xdr:rowOff>63500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26</xdr:row>
      <xdr:rowOff>38100</xdr:rowOff>
    </xdr:from>
    <xdr:to>
      <xdr:col>11</xdr:col>
      <xdr:colOff>25400</xdr:colOff>
      <xdr:row>35</xdr:row>
      <xdr:rowOff>88900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38</xdr:row>
      <xdr:rowOff>67235</xdr:rowOff>
    </xdr:from>
    <xdr:to>
      <xdr:col>11</xdr:col>
      <xdr:colOff>25400</xdr:colOff>
      <xdr:row>45</xdr:row>
      <xdr:rowOff>67235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43</xdr:row>
      <xdr:rowOff>76200</xdr:rowOff>
    </xdr:from>
    <xdr:to>
      <xdr:col>11</xdr:col>
      <xdr:colOff>25400</xdr:colOff>
      <xdr:row>53</xdr:row>
      <xdr:rowOff>63500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48</xdr:row>
      <xdr:rowOff>0</xdr:rowOff>
    </xdr:from>
    <xdr:to>
      <xdr:col>11</xdr:col>
      <xdr:colOff>183920</xdr:colOff>
      <xdr:row>48</xdr:row>
      <xdr:rowOff>25400</xdr:rowOff>
    </xdr:to>
    <xdr:graphicFrame macro="">
      <xdr:nvGraphicFramePr>
        <xdr:cNvPr id="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330200</xdr:colOff>
      <xdr:row>17</xdr:row>
      <xdr:rowOff>12700</xdr:rowOff>
    </xdr:from>
    <xdr:to>
      <xdr:col>10</xdr:col>
      <xdr:colOff>1397000</xdr:colOff>
      <xdr:row>27</xdr:row>
      <xdr:rowOff>63500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330200</xdr:colOff>
      <xdr:row>17</xdr:row>
      <xdr:rowOff>12700</xdr:rowOff>
    </xdr:from>
    <xdr:to>
      <xdr:col>11</xdr:col>
      <xdr:colOff>50800</xdr:colOff>
      <xdr:row>27</xdr:row>
      <xdr:rowOff>63500</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279400</xdr:colOff>
      <xdr:row>14</xdr:row>
      <xdr:rowOff>25400</xdr:rowOff>
    </xdr:from>
    <xdr:to>
      <xdr:col>11</xdr:col>
      <xdr:colOff>0</xdr:colOff>
      <xdr:row>17</xdr:row>
      <xdr:rowOff>87405</xdr:rowOff>
    </xdr:to>
    <xdr:graphicFrame macro="">
      <xdr:nvGraphicFramePr>
        <xdr:cNvPr id="1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317500</xdr:colOff>
      <xdr:row>43</xdr:row>
      <xdr:rowOff>63500</xdr:rowOff>
    </xdr:from>
    <xdr:to>
      <xdr:col>11</xdr:col>
      <xdr:colOff>50800</xdr:colOff>
      <xdr:row>49</xdr:row>
      <xdr:rowOff>212912</xdr:rowOff>
    </xdr:to>
    <xdr:graphicFrame macro="">
      <xdr:nvGraphicFramePr>
        <xdr:cNvPr id="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38</xdr:row>
      <xdr:rowOff>114301</xdr:rowOff>
    </xdr:from>
    <xdr:to>
      <xdr:col>11</xdr:col>
      <xdr:colOff>27641</xdr:colOff>
      <xdr:row>44</xdr:row>
      <xdr:rowOff>228601</xdr:rowOff>
    </xdr:to>
    <xdr:graphicFrame macro="">
      <xdr:nvGraphicFramePr>
        <xdr:cNvPr id="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317500</xdr:colOff>
      <xdr:row>26</xdr:row>
      <xdr:rowOff>50800</xdr:rowOff>
    </xdr:from>
    <xdr:to>
      <xdr:col>11</xdr:col>
      <xdr:colOff>63500</xdr:colOff>
      <xdr:row>35</xdr:row>
      <xdr:rowOff>98612</xdr:rowOff>
    </xdr:to>
    <xdr:graphicFrame macro="">
      <xdr:nvGraphicFramePr>
        <xdr:cNvPr id="2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9"/>
  <sheetViews>
    <sheetView tabSelected="1" view="pageBreakPreview" topLeftCell="A43" zoomScale="75" zoomScaleNormal="75" zoomScaleSheetLayoutView="75" workbookViewId="0">
      <selection activeCell="B76" sqref="B76"/>
    </sheetView>
  </sheetViews>
  <sheetFormatPr baseColWidth="10" defaultRowHeight="14.4" x14ac:dyDescent="0.25"/>
  <cols>
    <col min="1" max="1" width="9.5546875" style="13" customWidth="1"/>
    <col min="2" max="2" width="60" style="12" customWidth="1"/>
    <col min="3" max="3" width="4.5546875" style="12" customWidth="1"/>
    <col min="4" max="4" width="108.5546875" style="1" customWidth="1"/>
    <col min="5" max="5" width="4.44140625" style="11" customWidth="1"/>
    <col min="6" max="9" width="3.6640625" style="10" customWidth="1"/>
    <col min="10" max="10" width="5.5546875" style="9" customWidth="1"/>
    <col min="11" max="11" width="21.109375" style="8" customWidth="1"/>
    <col min="12" max="12" width="7.33203125" style="7" customWidth="1"/>
    <col min="13" max="13" width="5.6640625" style="6" customWidth="1"/>
    <col min="14" max="14" width="9.5546875" style="193" customWidth="1"/>
    <col min="15" max="15" width="7.6640625" style="194" customWidth="1"/>
    <col min="16" max="17" width="8.5546875" style="195" customWidth="1"/>
    <col min="18" max="18" width="8" style="196" customWidth="1"/>
    <col min="19" max="19" width="11.44140625" style="3"/>
    <col min="20" max="30" width="11.44140625" style="2"/>
    <col min="31" max="256" width="11.44140625" style="1"/>
    <col min="257" max="257" width="6.88671875" style="1" customWidth="1"/>
    <col min="258" max="258" width="60" style="1" customWidth="1"/>
    <col min="259" max="259" width="15.5546875" style="1" customWidth="1"/>
    <col min="260" max="260" width="102.109375" style="1" customWidth="1"/>
    <col min="261" max="261" width="4.44140625" style="1" customWidth="1"/>
    <col min="262" max="265" width="3.6640625" style="1" customWidth="1"/>
    <col min="266" max="266" width="5.5546875" style="1" customWidth="1"/>
    <col min="267" max="267" width="21.109375" style="1" customWidth="1"/>
    <col min="268" max="268" width="7.33203125" style="1" customWidth="1"/>
    <col min="269" max="269" width="5.6640625" style="1" customWidth="1"/>
    <col min="270" max="270" width="6.33203125" style="1" customWidth="1"/>
    <col min="271" max="271" width="7.6640625" style="1" customWidth="1"/>
    <col min="272" max="273" width="8.5546875" style="1" customWidth="1"/>
    <col min="274" max="274" width="8" style="1" customWidth="1"/>
    <col min="275" max="512" width="11.44140625" style="1"/>
    <col min="513" max="513" width="6.88671875" style="1" customWidth="1"/>
    <col min="514" max="514" width="60" style="1" customWidth="1"/>
    <col min="515" max="515" width="15.5546875" style="1" customWidth="1"/>
    <col min="516" max="516" width="102.109375" style="1" customWidth="1"/>
    <col min="517" max="517" width="4.44140625" style="1" customWidth="1"/>
    <col min="518" max="521" width="3.6640625" style="1" customWidth="1"/>
    <col min="522" max="522" width="5.5546875" style="1" customWidth="1"/>
    <col min="523" max="523" width="21.109375" style="1" customWidth="1"/>
    <col min="524" max="524" width="7.33203125" style="1" customWidth="1"/>
    <col min="525" max="525" width="5.6640625" style="1" customWidth="1"/>
    <col min="526" max="526" width="6.33203125" style="1" customWidth="1"/>
    <col min="527" max="527" width="7.6640625" style="1" customWidth="1"/>
    <col min="528" max="529" width="8.5546875" style="1" customWidth="1"/>
    <col min="530" max="530" width="8" style="1" customWidth="1"/>
    <col min="531" max="768" width="11.44140625" style="1"/>
    <col min="769" max="769" width="6.88671875" style="1" customWidth="1"/>
    <col min="770" max="770" width="60" style="1" customWidth="1"/>
    <col min="771" max="771" width="15.5546875" style="1" customWidth="1"/>
    <col min="772" max="772" width="102.109375" style="1" customWidth="1"/>
    <col min="773" max="773" width="4.44140625" style="1" customWidth="1"/>
    <col min="774" max="777" width="3.6640625" style="1" customWidth="1"/>
    <col min="778" max="778" width="5.5546875" style="1" customWidth="1"/>
    <col min="779" max="779" width="21.109375" style="1" customWidth="1"/>
    <col min="780" max="780" width="7.33203125" style="1" customWidth="1"/>
    <col min="781" max="781" width="5.6640625" style="1" customWidth="1"/>
    <col min="782" max="782" width="6.33203125" style="1" customWidth="1"/>
    <col min="783" max="783" width="7.6640625" style="1" customWidth="1"/>
    <col min="784" max="785" width="8.5546875" style="1" customWidth="1"/>
    <col min="786" max="786" width="8" style="1" customWidth="1"/>
    <col min="787" max="1024" width="11.44140625" style="1"/>
    <col min="1025" max="1025" width="6.88671875" style="1" customWidth="1"/>
    <col min="1026" max="1026" width="60" style="1" customWidth="1"/>
    <col min="1027" max="1027" width="15.5546875" style="1" customWidth="1"/>
    <col min="1028" max="1028" width="102.109375" style="1" customWidth="1"/>
    <col min="1029" max="1029" width="4.44140625" style="1" customWidth="1"/>
    <col min="1030" max="1033" width="3.6640625" style="1" customWidth="1"/>
    <col min="1034" max="1034" width="5.5546875" style="1" customWidth="1"/>
    <col min="1035" max="1035" width="21.109375" style="1" customWidth="1"/>
    <col min="1036" max="1036" width="7.33203125" style="1" customWidth="1"/>
    <col min="1037" max="1037" width="5.6640625" style="1" customWidth="1"/>
    <col min="1038" max="1038" width="6.33203125" style="1" customWidth="1"/>
    <col min="1039" max="1039" width="7.6640625" style="1" customWidth="1"/>
    <col min="1040" max="1041" width="8.5546875" style="1" customWidth="1"/>
    <col min="1042" max="1042" width="8" style="1" customWidth="1"/>
    <col min="1043" max="1280" width="11.44140625" style="1"/>
    <col min="1281" max="1281" width="6.88671875" style="1" customWidth="1"/>
    <col min="1282" max="1282" width="60" style="1" customWidth="1"/>
    <col min="1283" max="1283" width="15.5546875" style="1" customWidth="1"/>
    <col min="1284" max="1284" width="102.109375" style="1" customWidth="1"/>
    <col min="1285" max="1285" width="4.44140625" style="1" customWidth="1"/>
    <col min="1286" max="1289" width="3.6640625" style="1" customWidth="1"/>
    <col min="1290" max="1290" width="5.5546875" style="1" customWidth="1"/>
    <col min="1291" max="1291" width="21.109375" style="1" customWidth="1"/>
    <col min="1292" max="1292" width="7.33203125" style="1" customWidth="1"/>
    <col min="1293" max="1293" width="5.6640625" style="1" customWidth="1"/>
    <col min="1294" max="1294" width="6.33203125" style="1" customWidth="1"/>
    <col min="1295" max="1295" width="7.6640625" style="1" customWidth="1"/>
    <col min="1296" max="1297" width="8.5546875" style="1" customWidth="1"/>
    <col min="1298" max="1298" width="8" style="1" customWidth="1"/>
    <col min="1299" max="1536" width="11.44140625" style="1"/>
    <col min="1537" max="1537" width="6.88671875" style="1" customWidth="1"/>
    <col min="1538" max="1538" width="60" style="1" customWidth="1"/>
    <col min="1539" max="1539" width="15.5546875" style="1" customWidth="1"/>
    <col min="1540" max="1540" width="102.109375" style="1" customWidth="1"/>
    <col min="1541" max="1541" width="4.44140625" style="1" customWidth="1"/>
    <col min="1542" max="1545" width="3.6640625" style="1" customWidth="1"/>
    <col min="1546" max="1546" width="5.5546875" style="1" customWidth="1"/>
    <col min="1547" max="1547" width="21.109375" style="1" customWidth="1"/>
    <col min="1548" max="1548" width="7.33203125" style="1" customWidth="1"/>
    <col min="1549" max="1549" width="5.6640625" style="1" customWidth="1"/>
    <col min="1550" max="1550" width="6.33203125" style="1" customWidth="1"/>
    <col min="1551" max="1551" width="7.6640625" style="1" customWidth="1"/>
    <col min="1552" max="1553" width="8.5546875" style="1" customWidth="1"/>
    <col min="1554" max="1554" width="8" style="1" customWidth="1"/>
    <col min="1555" max="1792" width="11.44140625" style="1"/>
    <col min="1793" max="1793" width="6.88671875" style="1" customWidth="1"/>
    <col min="1794" max="1794" width="60" style="1" customWidth="1"/>
    <col min="1795" max="1795" width="15.5546875" style="1" customWidth="1"/>
    <col min="1796" max="1796" width="102.109375" style="1" customWidth="1"/>
    <col min="1797" max="1797" width="4.44140625" style="1" customWidth="1"/>
    <col min="1798" max="1801" width="3.6640625" style="1" customWidth="1"/>
    <col min="1802" max="1802" width="5.5546875" style="1" customWidth="1"/>
    <col min="1803" max="1803" width="21.109375" style="1" customWidth="1"/>
    <col min="1804" max="1804" width="7.33203125" style="1" customWidth="1"/>
    <col min="1805" max="1805" width="5.6640625" style="1" customWidth="1"/>
    <col min="1806" max="1806" width="6.33203125" style="1" customWidth="1"/>
    <col min="1807" max="1807" width="7.6640625" style="1" customWidth="1"/>
    <col min="1808" max="1809" width="8.5546875" style="1" customWidth="1"/>
    <col min="1810" max="1810" width="8" style="1" customWidth="1"/>
    <col min="1811" max="2048" width="11.44140625" style="1"/>
    <col min="2049" max="2049" width="6.88671875" style="1" customWidth="1"/>
    <col min="2050" max="2050" width="60" style="1" customWidth="1"/>
    <col min="2051" max="2051" width="15.5546875" style="1" customWidth="1"/>
    <col min="2052" max="2052" width="102.109375" style="1" customWidth="1"/>
    <col min="2053" max="2053" width="4.44140625" style="1" customWidth="1"/>
    <col min="2054" max="2057" width="3.6640625" style="1" customWidth="1"/>
    <col min="2058" max="2058" width="5.5546875" style="1" customWidth="1"/>
    <col min="2059" max="2059" width="21.109375" style="1" customWidth="1"/>
    <col min="2060" max="2060" width="7.33203125" style="1" customWidth="1"/>
    <col min="2061" max="2061" width="5.6640625" style="1" customWidth="1"/>
    <col min="2062" max="2062" width="6.33203125" style="1" customWidth="1"/>
    <col min="2063" max="2063" width="7.6640625" style="1" customWidth="1"/>
    <col min="2064" max="2065" width="8.5546875" style="1" customWidth="1"/>
    <col min="2066" max="2066" width="8" style="1" customWidth="1"/>
    <col min="2067" max="2304" width="11.44140625" style="1"/>
    <col min="2305" max="2305" width="6.88671875" style="1" customWidth="1"/>
    <col min="2306" max="2306" width="60" style="1" customWidth="1"/>
    <col min="2307" max="2307" width="15.5546875" style="1" customWidth="1"/>
    <col min="2308" max="2308" width="102.109375" style="1" customWidth="1"/>
    <col min="2309" max="2309" width="4.44140625" style="1" customWidth="1"/>
    <col min="2310" max="2313" width="3.6640625" style="1" customWidth="1"/>
    <col min="2314" max="2314" width="5.5546875" style="1" customWidth="1"/>
    <col min="2315" max="2315" width="21.109375" style="1" customWidth="1"/>
    <col min="2316" max="2316" width="7.33203125" style="1" customWidth="1"/>
    <col min="2317" max="2317" width="5.6640625" style="1" customWidth="1"/>
    <col min="2318" max="2318" width="6.33203125" style="1" customWidth="1"/>
    <col min="2319" max="2319" width="7.6640625" style="1" customWidth="1"/>
    <col min="2320" max="2321" width="8.5546875" style="1" customWidth="1"/>
    <col min="2322" max="2322" width="8" style="1" customWidth="1"/>
    <col min="2323" max="2560" width="11.44140625" style="1"/>
    <col min="2561" max="2561" width="6.88671875" style="1" customWidth="1"/>
    <col min="2562" max="2562" width="60" style="1" customWidth="1"/>
    <col min="2563" max="2563" width="15.5546875" style="1" customWidth="1"/>
    <col min="2564" max="2564" width="102.109375" style="1" customWidth="1"/>
    <col min="2565" max="2565" width="4.44140625" style="1" customWidth="1"/>
    <col min="2566" max="2569" width="3.6640625" style="1" customWidth="1"/>
    <col min="2570" max="2570" width="5.5546875" style="1" customWidth="1"/>
    <col min="2571" max="2571" width="21.109375" style="1" customWidth="1"/>
    <col min="2572" max="2572" width="7.33203125" style="1" customWidth="1"/>
    <col min="2573" max="2573" width="5.6640625" style="1" customWidth="1"/>
    <col min="2574" max="2574" width="6.33203125" style="1" customWidth="1"/>
    <col min="2575" max="2575" width="7.6640625" style="1" customWidth="1"/>
    <col min="2576" max="2577" width="8.5546875" style="1" customWidth="1"/>
    <col min="2578" max="2578" width="8" style="1" customWidth="1"/>
    <col min="2579" max="2816" width="11.44140625" style="1"/>
    <col min="2817" max="2817" width="6.88671875" style="1" customWidth="1"/>
    <col min="2818" max="2818" width="60" style="1" customWidth="1"/>
    <col min="2819" max="2819" width="15.5546875" style="1" customWidth="1"/>
    <col min="2820" max="2820" width="102.109375" style="1" customWidth="1"/>
    <col min="2821" max="2821" width="4.44140625" style="1" customWidth="1"/>
    <col min="2822" max="2825" width="3.6640625" style="1" customWidth="1"/>
    <col min="2826" max="2826" width="5.5546875" style="1" customWidth="1"/>
    <col min="2827" max="2827" width="21.109375" style="1" customWidth="1"/>
    <col min="2828" max="2828" width="7.33203125" style="1" customWidth="1"/>
    <col min="2829" max="2829" width="5.6640625" style="1" customWidth="1"/>
    <col min="2830" max="2830" width="6.33203125" style="1" customWidth="1"/>
    <col min="2831" max="2831" width="7.6640625" style="1" customWidth="1"/>
    <col min="2832" max="2833" width="8.5546875" style="1" customWidth="1"/>
    <col min="2834" max="2834" width="8" style="1" customWidth="1"/>
    <col min="2835" max="3072" width="11.44140625" style="1"/>
    <col min="3073" max="3073" width="6.88671875" style="1" customWidth="1"/>
    <col min="3074" max="3074" width="60" style="1" customWidth="1"/>
    <col min="3075" max="3075" width="15.5546875" style="1" customWidth="1"/>
    <col min="3076" max="3076" width="102.109375" style="1" customWidth="1"/>
    <col min="3077" max="3077" width="4.44140625" style="1" customWidth="1"/>
    <col min="3078" max="3081" width="3.6640625" style="1" customWidth="1"/>
    <col min="3082" max="3082" width="5.5546875" style="1" customWidth="1"/>
    <col min="3083" max="3083" width="21.109375" style="1" customWidth="1"/>
    <col min="3084" max="3084" width="7.33203125" style="1" customWidth="1"/>
    <col min="3085" max="3085" width="5.6640625" style="1" customWidth="1"/>
    <col min="3086" max="3086" width="6.33203125" style="1" customWidth="1"/>
    <col min="3087" max="3087" width="7.6640625" style="1" customWidth="1"/>
    <col min="3088" max="3089" width="8.5546875" style="1" customWidth="1"/>
    <col min="3090" max="3090" width="8" style="1" customWidth="1"/>
    <col min="3091" max="3328" width="11.44140625" style="1"/>
    <col min="3329" max="3329" width="6.88671875" style="1" customWidth="1"/>
    <col min="3330" max="3330" width="60" style="1" customWidth="1"/>
    <col min="3331" max="3331" width="15.5546875" style="1" customWidth="1"/>
    <col min="3332" max="3332" width="102.109375" style="1" customWidth="1"/>
    <col min="3333" max="3333" width="4.44140625" style="1" customWidth="1"/>
    <col min="3334" max="3337" width="3.6640625" style="1" customWidth="1"/>
    <col min="3338" max="3338" width="5.5546875" style="1" customWidth="1"/>
    <col min="3339" max="3339" width="21.109375" style="1" customWidth="1"/>
    <col min="3340" max="3340" width="7.33203125" style="1" customWidth="1"/>
    <col min="3341" max="3341" width="5.6640625" style="1" customWidth="1"/>
    <col min="3342" max="3342" width="6.33203125" style="1" customWidth="1"/>
    <col min="3343" max="3343" width="7.6640625" style="1" customWidth="1"/>
    <col min="3344" max="3345" width="8.5546875" style="1" customWidth="1"/>
    <col min="3346" max="3346" width="8" style="1" customWidth="1"/>
    <col min="3347" max="3584" width="11.44140625" style="1"/>
    <col min="3585" max="3585" width="6.88671875" style="1" customWidth="1"/>
    <col min="3586" max="3586" width="60" style="1" customWidth="1"/>
    <col min="3587" max="3587" width="15.5546875" style="1" customWidth="1"/>
    <col min="3588" max="3588" width="102.109375" style="1" customWidth="1"/>
    <col min="3589" max="3589" width="4.44140625" style="1" customWidth="1"/>
    <col min="3590" max="3593" width="3.6640625" style="1" customWidth="1"/>
    <col min="3594" max="3594" width="5.5546875" style="1" customWidth="1"/>
    <col min="3595" max="3595" width="21.109375" style="1" customWidth="1"/>
    <col min="3596" max="3596" width="7.33203125" style="1" customWidth="1"/>
    <col min="3597" max="3597" width="5.6640625" style="1" customWidth="1"/>
    <col min="3598" max="3598" width="6.33203125" style="1" customWidth="1"/>
    <col min="3599" max="3599" width="7.6640625" style="1" customWidth="1"/>
    <col min="3600" max="3601" width="8.5546875" style="1" customWidth="1"/>
    <col min="3602" max="3602" width="8" style="1" customWidth="1"/>
    <col min="3603" max="3840" width="11.44140625" style="1"/>
    <col min="3841" max="3841" width="6.88671875" style="1" customWidth="1"/>
    <col min="3842" max="3842" width="60" style="1" customWidth="1"/>
    <col min="3843" max="3843" width="15.5546875" style="1" customWidth="1"/>
    <col min="3844" max="3844" width="102.109375" style="1" customWidth="1"/>
    <col min="3845" max="3845" width="4.44140625" style="1" customWidth="1"/>
    <col min="3846" max="3849" width="3.6640625" style="1" customWidth="1"/>
    <col min="3850" max="3850" width="5.5546875" style="1" customWidth="1"/>
    <col min="3851" max="3851" width="21.109375" style="1" customWidth="1"/>
    <col min="3852" max="3852" width="7.33203125" style="1" customWidth="1"/>
    <col min="3853" max="3853" width="5.6640625" style="1" customWidth="1"/>
    <col min="3854" max="3854" width="6.33203125" style="1" customWidth="1"/>
    <col min="3855" max="3855" width="7.6640625" style="1" customWidth="1"/>
    <col min="3856" max="3857" width="8.5546875" style="1" customWidth="1"/>
    <col min="3858" max="3858" width="8" style="1" customWidth="1"/>
    <col min="3859" max="4096" width="11.44140625" style="1"/>
    <col min="4097" max="4097" width="6.88671875" style="1" customWidth="1"/>
    <col min="4098" max="4098" width="60" style="1" customWidth="1"/>
    <col min="4099" max="4099" width="15.5546875" style="1" customWidth="1"/>
    <col min="4100" max="4100" width="102.109375" style="1" customWidth="1"/>
    <col min="4101" max="4101" width="4.44140625" style="1" customWidth="1"/>
    <col min="4102" max="4105" width="3.6640625" style="1" customWidth="1"/>
    <col min="4106" max="4106" width="5.5546875" style="1" customWidth="1"/>
    <col min="4107" max="4107" width="21.109375" style="1" customWidth="1"/>
    <col min="4108" max="4108" width="7.33203125" style="1" customWidth="1"/>
    <col min="4109" max="4109" width="5.6640625" style="1" customWidth="1"/>
    <col min="4110" max="4110" width="6.33203125" style="1" customWidth="1"/>
    <col min="4111" max="4111" width="7.6640625" style="1" customWidth="1"/>
    <col min="4112" max="4113" width="8.5546875" style="1" customWidth="1"/>
    <col min="4114" max="4114" width="8" style="1" customWidth="1"/>
    <col min="4115" max="4352" width="11.44140625" style="1"/>
    <col min="4353" max="4353" width="6.88671875" style="1" customWidth="1"/>
    <col min="4354" max="4354" width="60" style="1" customWidth="1"/>
    <col min="4355" max="4355" width="15.5546875" style="1" customWidth="1"/>
    <col min="4356" max="4356" width="102.109375" style="1" customWidth="1"/>
    <col min="4357" max="4357" width="4.44140625" style="1" customWidth="1"/>
    <col min="4358" max="4361" width="3.6640625" style="1" customWidth="1"/>
    <col min="4362" max="4362" width="5.5546875" style="1" customWidth="1"/>
    <col min="4363" max="4363" width="21.109375" style="1" customWidth="1"/>
    <col min="4364" max="4364" width="7.33203125" style="1" customWidth="1"/>
    <col min="4365" max="4365" width="5.6640625" style="1" customWidth="1"/>
    <col min="4366" max="4366" width="6.33203125" style="1" customWidth="1"/>
    <col min="4367" max="4367" width="7.6640625" style="1" customWidth="1"/>
    <col min="4368" max="4369" width="8.5546875" style="1" customWidth="1"/>
    <col min="4370" max="4370" width="8" style="1" customWidth="1"/>
    <col min="4371" max="4608" width="11.44140625" style="1"/>
    <col min="4609" max="4609" width="6.88671875" style="1" customWidth="1"/>
    <col min="4610" max="4610" width="60" style="1" customWidth="1"/>
    <col min="4611" max="4611" width="15.5546875" style="1" customWidth="1"/>
    <col min="4612" max="4612" width="102.109375" style="1" customWidth="1"/>
    <col min="4613" max="4613" width="4.44140625" style="1" customWidth="1"/>
    <col min="4614" max="4617" width="3.6640625" style="1" customWidth="1"/>
    <col min="4618" max="4618" width="5.5546875" style="1" customWidth="1"/>
    <col min="4619" max="4619" width="21.109375" style="1" customWidth="1"/>
    <col min="4620" max="4620" width="7.33203125" style="1" customWidth="1"/>
    <col min="4621" max="4621" width="5.6640625" style="1" customWidth="1"/>
    <col min="4622" max="4622" width="6.33203125" style="1" customWidth="1"/>
    <col min="4623" max="4623" width="7.6640625" style="1" customWidth="1"/>
    <col min="4624" max="4625" width="8.5546875" style="1" customWidth="1"/>
    <col min="4626" max="4626" width="8" style="1" customWidth="1"/>
    <col min="4627" max="4864" width="11.44140625" style="1"/>
    <col min="4865" max="4865" width="6.88671875" style="1" customWidth="1"/>
    <col min="4866" max="4866" width="60" style="1" customWidth="1"/>
    <col min="4867" max="4867" width="15.5546875" style="1" customWidth="1"/>
    <col min="4868" max="4868" width="102.109375" style="1" customWidth="1"/>
    <col min="4869" max="4869" width="4.44140625" style="1" customWidth="1"/>
    <col min="4870" max="4873" width="3.6640625" style="1" customWidth="1"/>
    <col min="4874" max="4874" width="5.5546875" style="1" customWidth="1"/>
    <col min="4875" max="4875" width="21.109375" style="1" customWidth="1"/>
    <col min="4876" max="4876" width="7.33203125" style="1" customWidth="1"/>
    <col min="4877" max="4877" width="5.6640625" style="1" customWidth="1"/>
    <col min="4878" max="4878" width="6.33203125" style="1" customWidth="1"/>
    <col min="4879" max="4879" width="7.6640625" style="1" customWidth="1"/>
    <col min="4880" max="4881" width="8.5546875" style="1" customWidth="1"/>
    <col min="4882" max="4882" width="8" style="1" customWidth="1"/>
    <col min="4883" max="5120" width="11.44140625" style="1"/>
    <col min="5121" max="5121" width="6.88671875" style="1" customWidth="1"/>
    <col min="5122" max="5122" width="60" style="1" customWidth="1"/>
    <col min="5123" max="5123" width="15.5546875" style="1" customWidth="1"/>
    <col min="5124" max="5124" width="102.109375" style="1" customWidth="1"/>
    <col min="5125" max="5125" width="4.44140625" style="1" customWidth="1"/>
    <col min="5126" max="5129" width="3.6640625" style="1" customWidth="1"/>
    <col min="5130" max="5130" width="5.5546875" style="1" customWidth="1"/>
    <col min="5131" max="5131" width="21.109375" style="1" customWidth="1"/>
    <col min="5132" max="5132" width="7.33203125" style="1" customWidth="1"/>
    <col min="5133" max="5133" width="5.6640625" style="1" customWidth="1"/>
    <col min="5134" max="5134" width="6.33203125" style="1" customWidth="1"/>
    <col min="5135" max="5135" width="7.6640625" style="1" customWidth="1"/>
    <col min="5136" max="5137" width="8.5546875" style="1" customWidth="1"/>
    <col min="5138" max="5138" width="8" style="1" customWidth="1"/>
    <col min="5139" max="5376" width="11.44140625" style="1"/>
    <col min="5377" max="5377" width="6.88671875" style="1" customWidth="1"/>
    <col min="5378" max="5378" width="60" style="1" customWidth="1"/>
    <col min="5379" max="5379" width="15.5546875" style="1" customWidth="1"/>
    <col min="5380" max="5380" width="102.109375" style="1" customWidth="1"/>
    <col min="5381" max="5381" width="4.44140625" style="1" customWidth="1"/>
    <col min="5382" max="5385" width="3.6640625" style="1" customWidth="1"/>
    <col min="5386" max="5386" width="5.5546875" style="1" customWidth="1"/>
    <col min="5387" max="5387" width="21.109375" style="1" customWidth="1"/>
    <col min="5388" max="5388" width="7.33203125" style="1" customWidth="1"/>
    <col min="5389" max="5389" width="5.6640625" style="1" customWidth="1"/>
    <col min="5390" max="5390" width="6.33203125" style="1" customWidth="1"/>
    <col min="5391" max="5391" width="7.6640625" style="1" customWidth="1"/>
    <col min="5392" max="5393" width="8.5546875" style="1" customWidth="1"/>
    <col min="5394" max="5394" width="8" style="1" customWidth="1"/>
    <col min="5395" max="5632" width="11.44140625" style="1"/>
    <col min="5633" max="5633" width="6.88671875" style="1" customWidth="1"/>
    <col min="5634" max="5634" width="60" style="1" customWidth="1"/>
    <col min="5635" max="5635" width="15.5546875" style="1" customWidth="1"/>
    <col min="5636" max="5636" width="102.109375" style="1" customWidth="1"/>
    <col min="5637" max="5637" width="4.44140625" style="1" customWidth="1"/>
    <col min="5638" max="5641" width="3.6640625" style="1" customWidth="1"/>
    <col min="5642" max="5642" width="5.5546875" style="1" customWidth="1"/>
    <col min="5643" max="5643" width="21.109375" style="1" customWidth="1"/>
    <col min="5644" max="5644" width="7.33203125" style="1" customWidth="1"/>
    <col min="5645" max="5645" width="5.6640625" style="1" customWidth="1"/>
    <col min="5646" max="5646" width="6.33203125" style="1" customWidth="1"/>
    <col min="5647" max="5647" width="7.6640625" style="1" customWidth="1"/>
    <col min="5648" max="5649" width="8.5546875" style="1" customWidth="1"/>
    <col min="5650" max="5650" width="8" style="1" customWidth="1"/>
    <col min="5651" max="5888" width="11.44140625" style="1"/>
    <col min="5889" max="5889" width="6.88671875" style="1" customWidth="1"/>
    <col min="5890" max="5890" width="60" style="1" customWidth="1"/>
    <col min="5891" max="5891" width="15.5546875" style="1" customWidth="1"/>
    <col min="5892" max="5892" width="102.109375" style="1" customWidth="1"/>
    <col min="5893" max="5893" width="4.44140625" style="1" customWidth="1"/>
    <col min="5894" max="5897" width="3.6640625" style="1" customWidth="1"/>
    <col min="5898" max="5898" width="5.5546875" style="1" customWidth="1"/>
    <col min="5899" max="5899" width="21.109375" style="1" customWidth="1"/>
    <col min="5900" max="5900" width="7.33203125" style="1" customWidth="1"/>
    <col min="5901" max="5901" width="5.6640625" style="1" customWidth="1"/>
    <col min="5902" max="5902" width="6.33203125" style="1" customWidth="1"/>
    <col min="5903" max="5903" width="7.6640625" style="1" customWidth="1"/>
    <col min="5904" max="5905" width="8.5546875" style="1" customWidth="1"/>
    <col min="5906" max="5906" width="8" style="1" customWidth="1"/>
    <col min="5907" max="6144" width="11.44140625" style="1"/>
    <col min="6145" max="6145" width="6.88671875" style="1" customWidth="1"/>
    <col min="6146" max="6146" width="60" style="1" customWidth="1"/>
    <col min="6147" max="6147" width="15.5546875" style="1" customWidth="1"/>
    <col min="6148" max="6148" width="102.109375" style="1" customWidth="1"/>
    <col min="6149" max="6149" width="4.44140625" style="1" customWidth="1"/>
    <col min="6150" max="6153" width="3.6640625" style="1" customWidth="1"/>
    <col min="6154" max="6154" width="5.5546875" style="1" customWidth="1"/>
    <col min="6155" max="6155" width="21.109375" style="1" customWidth="1"/>
    <col min="6156" max="6156" width="7.33203125" style="1" customWidth="1"/>
    <col min="6157" max="6157" width="5.6640625" style="1" customWidth="1"/>
    <col min="6158" max="6158" width="6.33203125" style="1" customWidth="1"/>
    <col min="6159" max="6159" width="7.6640625" style="1" customWidth="1"/>
    <col min="6160" max="6161" width="8.5546875" style="1" customWidth="1"/>
    <col min="6162" max="6162" width="8" style="1" customWidth="1"/>
    <col min="6163" max="6400" width="11.44140625" style="1"/>
    <col min="6401" max="6401" width="6.88671875" style="1" customWidth="1"/>
    <col min="6402" max="6402" width="60" style="1" customWidth="1"/>
    <col min="6403" max="6403" width="15.5546875" style="1" customWidth="1"/>
    <col min="6404" max="6404" width="102.109375" style="1" customWidth="1"/>
    <col min="6405" max="6405" width="4.44140625" style="1" customWidth="1"/>
    <col min="6406" max="6409" width="3.6640625" style="1" customWidth="1"/>
    <col min="6410" max="6410" width="5.5546875" style="1" customWidth="1"/>
    <col min="6411" max="6411" width="21.109375" style="1" customWidth="1"/>
    <col min="6412" max="6412" width="7.33203125" style="1" customWidth="1"/>
    <col min="6413" max="6413" width="5.6640625" style="1" customWidth="1"/>
    <col min="6414" max="6414" width="6.33203125" style="1" customWidth="1"/>
    <col min="6415" max="6415" width="7.6640625" style="1" customWidth="1"/>
    <col min="6416" max="6417" width="8.5546875" style="1" customWidth="1"/>
    <col min="6418" max="6418" width="8" style="1" customWidth="1"/>
    <col min="6419" max="6656" width="11.44140625" style="1"/>
    <col min="6657" max="6657" width="6.88671875" style="1" customWidth="1"/>
    <col min="6658" max="6658" width="60" style="1" customWidth="1"/>
    <col min="6659" max="6659" width="15.5546875" style="1" customWidth="1"/>
    <col min="6660" max="6660" width="102.109375" style="1" customWidth="1"/>
    <col min="6661" max="6661" width="4.44140625" style="1" customWidth="1"/>
    <col min="6662" max="6665" width="3.6640625" style="1" customWidth="1"/>
    <col min="6666" max="6666" width="5.5546875" style="1" customWidth="1"/>
    <col min="6667" max="6667" width="21.109375" style="1" customWidth="1"/>
    <col min="6668" max="6668" width="7.33203125" style="1" customWidth="1"/>
    <col min="6669" max="6669" width="5.6640625" style="1" customWidth="1"/>
    <col min="6670" max="6670" width="6.33203125" style="1" customWidth="1"/>
    <col min="6671" max="6671" width="7.6640625" style="1" customWidth="1"/>
    <col min="6672" max="6673" width="8.5546875" style="1" customWidth="1"/>
    <col min="6674" max="6674" width="8" style="1" customWidth="1"/>
    <col min="6675" max="6912" width="11.44140625" style="1"/>
    <col min="6913" max="6913" width="6.88671875" style="1" customWidth="1"/>
    <col min="6914" max="6914" width="60" style="1" customWidth="1"/>
    <col min="6915" max="6915" width="15.5546875" style="1" customWidth="1"/>
    <col min="6916" max="6916" width="102.109375" style="1" customWidth="1"/>
    <col min="6917" max="6917" width="4.44140625" style="1" customWidth="1"/>
    <col min="6918" max="6921" width="3.6640625" style="1" customWidth="1"/>
    <col min="6922" max="6922" width="5.5546875" style="1" customWidth="1"/>
    <col min="6923" max="6923" width="21.109375" style="1" customWidth="1"/>
    <col min="6924" max="6924" width="7.33203125" style="1" customWidth="1"/>
    <col min="6925" max="6925" width="5.6640625" style="1" customWidth="1"/>
    <col min="6926" max="6926" width="6.33203125" style="1" customWidth="1"/>
    <col min="6927" max="6927" width="7.6640625" style="1" customWidth="1"/>
    <col min="6928" max="6929" width="8.5546875" style="1" customWidth="1"/>
    <col min="6930" max="6930" width="8" style="1" customWidth="1"/>
    <col min="6931" max="7168" width="11.44140625" style="1"/>
    <col min="7169" max="7169" width="6.88671875" style="1" customWidth="1"/>
    <col min="7170" max="7170" width="60" style="1" customWidth="1"/>
    <col min="7171" max="7171" width="15.5546875" style="1" customWidth="1"/>
    <col min="7172" max="7172" width="102.109375" style="1" customWidth="1"/>
    <col min="7173" max="7173" width="4.44140625" style="1" customWidth="1"/>
    <col min="7174" max="7177" width="3.6640625" style="1" customWidth="1"/>
    <col min="7178" max="7178" width="5.5546875" style="1" customWidth="1"/>
    <col min="7179" max="7179" width="21.109375" style="1" customWidth="1"/>
    <col min="7180" max="7180" width="7.33203125" style="1" customWidth="1"/>
    <col min="7181" max="7181" width="5.6640625" style="1" customWidth="1"/>
    <col min="7182" max="7182" width="6.33203125" style="1" customWidth="1"/>
    <col min="7183" max="7183" width="7.6640625" style="1" customWidth="1"/>
    <col min="7184" max="7185" width="8.5546875" style="1" customWidth="1"/>
    <col min="7186" max="7186" width="8" style="1" customWidth="1"/>
    <col min="7187" max="7424" width="11.44140625" style="1"/>
    <col min="7425" max="7425" width="6.88671875" style="1" customWidth="1"/>
    <col min="7426" max="7426" width="60" style="1" customWidth="1"/>
    <col min="7427" max="7427" width="15.5546875" style="1" customWidth="1"/>
    <col min="7428" max="7428" width="102.109375" style="1" customWidth="1"/>
    <col min="7429" max="7429" width="4.44140625" style="1" customWidth="1"/>
    <col min="7430" max="7433" width="3.6640625" style="1" customWidth="1"/>
    <col min="7434" max="7434" width="5.5546875" style="1" customWidth="1"/>
    <col min="7435" max="7435" width="21.109375" style="1" customWidth="1"/>
    <col min="7436" max="7436" width="7.33203125" style="1" customWidth="1"/>
    <col min="7437" max="7437" width="5.6640625" style="1" customWidth="1"/>
    <col min="7438" max="7438" width="6.33203125" style="1" customWidth="1"/>
    <col min="7439" max="7439" width="7.6640625" style="1" customWidth="1"/>
    <col min="7440" max="7441" width="8.5546875" style="1" customWidth="1"/>
    <col min="7442" max="7442" width="8" style="1" customWidth="1"/>
    <col min="7443" max="7680" width="11.44140625" style="1"/>
    <col min="7681" max="7681" width="6.88671875" style="1" customWidth="1"/>
    <col min="7682" max="7682" width="60" style="1" customWidth="1"/>
    <col min="7683" max="7683" width="15.5546875" style="1" customWidth="1"/>
    <col min="7684" max="7684" width="102.109375" style="1" customWidth="1"/>
    <col min="7685" max="7685" width="4.44140625" style="1" customWidth="1"/>
    <col min="7686" max="7689" width="3.6640625" style="1" customWidth="1"/>
    <col min="7690" max="7690" width="5.5546875" style="1" customWidth="1"/>
    <col min="7691" max="7691" width="21.109375" style="1" customWidth="1"/>
    <col min="7692" max="7692" width="7.33203125" style="1" customWidth="1"/>
    <col min="7693" max="7693" width="5.6640625" style="1" customWidth="1"/>
    <col min="7694" max="7694" width="6.33203125" style="1" customWidth="1"/>
    <col min="7695" max="7695" width="7.6640625" style="1" customWidth="1"/>
    <col min="7696" max="7697" width="8.5546875" style="1" customWidth="1"/>
    <col min="7698" max="7698" width="8" style="1" customWidth="1"/>
    <col min="7699" max="7936" width="11.44140625" style="1"/>
    <col min="7937" max="7937" width="6.88671875" style="1" customWidth="1"/>
    <col min="7938" max="7938" width="60" style="1" customWidth="1"/>
    <col min="7939" max="7939" width="15.5546875" style="1" customWidth="1"/>
    <col min="7940" max="7940" width="102.109375" style="1" customWidth="1"/>
    <col min="7941" max="7941" width="4.44140625" style="1" customWidth="1"/>
    <col min="7942" max="7945" width="3.6640625" style="1" customWidth="1"/>
    <col min="7946" max="7946" width="5.5546875" style="1" customWidth="1"/>
    <col min="7947" max="7947" width="21.109375" style="1" customWidth="1"/>
    <col min="7948" max="7948" width="7.33203125" style="1" customWidth="1"/>
    <col min="7949" max="7949" width="5.6640625" style="1" customWidth="1"/>
    <col min="7950" max="7950" width="6.33203125" style="1" customWidth="1"/>
    <col min="7951" max="7951" width="7.6640625" style="1" customWidth="1"/>
    <col min="7952" max="7953" width="8.5546875" style="1" customWidth="1"/>
    <col min="7954" max="7954" width="8" style="1" customWidth="1"/>
    <col min="7955" max="8192" width="11.44140625" style="1"/>
    <col min="8193" max="8193" width="6.88671875" style="1" customWidth="1"/>
    <col min="8194" max="8194" width="60" style="1" customWidth="1"/>
    <col min="8195" max="8195" width="15.5546875" style="1" customWidth="1"/>
    <col min="8196" max="8196" width="102.109375" style="1" customWidth="1"/>
    <col min="8197" max="8197" width="4.44140625" style="1" customWidth="1"/>
    <col min="8198" max="8201" width="3.6640625" style="1" customWidth="1"/>
    <col min="8202" max="8202" width="5.5546875" style="1" customWidth="1"/>
    <col min="8203" max="8203" width="21.109375" style="1" customWidth="1"/>
    <col min="8204" max="8204" width="7.33203125" style="1" customWidth="1"/>
    <col min="8205" max="8205" width="5.6640625" style="1" customWidth="1"/>
    <col min="8206" max="8206" width="6.33203125" style="1" customWidth="1"/>
    <col min="8207" max="8207" width="7.6640625" style="1" customWidth="1"/>
    <col min="8208" max="8209" width="8.5546875" style="1" customWidth="1"/>
    <col min="8210" max="8210" width="8" style="1" customWidth="1"/>
    <col min="8211" max="8448" width="11.44140625" style="1"/>
    <col min="8449" max="8449" width="6.88671875" style="1" customWidth="1"/>
    <col min="8450" max="8450" width="60" style="1" customWidth="1"/>
    <col min="8451" max="8451" width="15.5546875" style="1" customWidth="1"/>
    <col min="8452" max="8452" width="102.109375" style="1" customWidth="1"/>
    <col min="8453" max="8453" width="4.44140625" style="1" customWidth="1"/>
    <col min="8454" max="8457" width="3.6640625" style="1" customWidth="1"/>
    <col min="8458" max="8458" width="5.5546875" style="1" customWidth="1"/>
    <col min="8459" max="8459" width="21.109375" style="1" customWidth="1"/>
    <col min="8460" max="8460" width="7.33203125" style="1" customWidth="1"/>
    <col min="8461" max="8461" width="5.6640625" style="1" customWidth="1"/>
    <col min="8462" max="8462" width="6.33203125" style="1" customWidth="1"/>
    <col min="8463" max="8463" width="7.6640625" style="1" customWidth="1"/>
    <col min="8464" max="8465" width="8.5546875" style="1" customWidth="1"/>
    <col min="8466" max="8466" width="8" style="1" customWidth="1"/>
    <col min="8467" max="8704" width="11.44140625" style="1"/>
    <col min="8705" max="8705" width="6.88671875" style="1" customWidth="1"/>
    <col min="8706" max="8706" width="60" style="1" customWidth="1"/>
    <col min="8707" max="8707" width="15.5546875" style="1" customWidth="1"/>
    <col min="8708" max="8708" width="102.109375" style="1" customWidth="1"/>
    <col min="8709" max="8709" width="4.44140625" style="1" customWidth="1"/>
    <col min="8710" max="8713" width="3.6640625" style="1" customWidth="1"/>
    <col min="8714" max="8714" width="5.5546875" style="1" customWidth="1"/>
    <col min="8715" max="8715" width="21.109375" style="1" customWidth="1"/>
    <col min="8716" max="8716" width="7.33203125" style="1" customWidth="1"/>
    <col min="8717" max="8717" width="5.6640625" style="1" customWidth="1"/>
    <col min="8718" max="8718" width="6.33203125" style="1" customWidth="1"/>
    <col min="8719" max="8719" width="7.6640625" style="1" customWidth="1"/>
    <col min="8720" max="8721" width="8.5546875" style="1" customWidth="1"/>
    <col min="8722" max="8722" width="8" style="1" customWidth="1"/>
    <col min="8723" max="8960" width="11.44140625" style="1"/>
    <col min="8961" max="8961" width="6.88671875" style="1" customWidth="1"/>
    <col min="8962" max="8962" width="60" style="1" customWidth="1"/>
    <col min="8963" max="8963" width="15.5546875" style="1" customWidth="1"/>
    <col min="8964" max="8964" width="102.109375" style="1" customWidth="1"/>
    <col min="8965" max="8965" width="4.44140625" style="1" customWidth="1"/>
    <col min="8966" max="8969" width="3.6640625" style="1" customWidth="1"/>
    <col min="8970" max="8970" width="5.5546875" style="1" customWidth="1"/>
    <col min="8971" max="8971" width="21.109375" style="1" customWidth="1"/>
    <col min="8972" max="8972" width="7.33203125" style="1" customWidth="1"/>
    <col min="8973" max="8973" width="5.6640625" style="1" customWidth="1"/>
    <col min="8974" max="8974" width="6.33203125" style="1" customWidth="1"/>
    <col min="8975" max="8975" width="7.6640625" style="1" customWidth="1"/>
    <col min="8976" max="8977" width="8.5546875" style="1" customWidth="1"/>
    <col min="8978" max="8978" width="8" style="1" customWidth="1"/>
    <col min="8979" max="9216" width="11.44140625" style="1"/>
    <col min="9217" max="9217" width="6.88671875" style="1" customWidth="1"/>
    <col min="9218" max="9218" width="60" style="1" customWidth="1"/>
    <col min="9219" max="9219" width="15.5546875" style="1" customWidth="1"/>
    <col min="9220" max="9220" width="102.109375" style="1" customWidth="1"/>
    <col min="9221" max="9221" width="4.44140625" style="1" customWidth="1"/>
    <col min="9222" max="9225" width="3.6640625" style="1" customWidth="1"/>
    <col min="9226" max="9226" width="5.5546875" style="1" customWidth="1"/>
    <col min="9227" max="9227" width="21.109375" style="1" customWidth="1"/>
    <col min="9228" max="9228" width="7.33203125" style="1" customWidth="1"/>
    <col min="9229" max="9229" width="5.6640625" style="1" customWidth="1"/>
    <col min="9230" max="9230" width="6.33203125" style="1" customWidth="1"/>
    <col min="9231" max="9231" width="7.6640625" style="1" customWidth="1"/>
    <col min="9232" max="9233" width="8.5546875" style="1" customWidth="1"/>
    <col min="9234" max="9234" width="8" style="1" customWidth="1"/>
    <col min="9235" max="9472" width="11.44140625" style="1"/>
    <col min="9473" max="9473" width="6.88671875" style="1" customWidth="1"/>
    <col min="9474" max="9474" width="60" style="1" customWidth="1"/>
    <col min="9475" max="9475" width="15.5546875" style="1" customWidth="1"/>
    <col min="9476" max="9476" width="102.109375" style="1" customWidth="1"/>
    <col min="9477" max="9477" width="4.44140625" style="1" customWidth="1"/>
    <col min="9478" max="9481" width="3.6640625" style="1" customWidth="1"/>
    <col min="9482" max="9482" width="5.5546875" style="1" customWidth="1"/>
    <col min="9483" max="9483" width="21.109375" style="1" customWidth="1"/>
    <col min="9484" max="9484" width="7.33203125" style="1" customWidth="1"/>
    <col min="9485" max="9485" width="5.6640625" style="1" customWidth="1"/>
    <col min="9486" max="9486" width="6.33203125" style="1" customWidth="1"/>
    <col min="9487" max="9487" width="7.6640625" style="1" customWidth="1"/>
    <col min="9488" max="9489" width="8.5546875" style="1" customWidth="1"/>
    <col min="9490" max="9490" width="8" style="1" customWidth="1"/>
    <col min="9491" max="9728" width="11.44140625" style="1"/>
    <col min="9729" max="9729" width="6.88671875" style="1" customWidth="1"/>
    <col min="9730" max="9730" width="60" style="1" customWidth="1"/>
    <col min="9731" max="9731" width="15.5546875" style="1" customWidth="1"/>
    <col min="9732" max="9732" width="102.109375" style="1" customWidth="1"/>
    <col min="9733" max="9733" width="4.44140625" style="1" customWidth="1"/>
    <col min="9734" max="9737" width="3.6640625" style="1" customWidth="1"/>
    <col min="9738" max="9738" width="5.5546875" style="1" customWidth="1"/>
    <col min="9739" max="9739" width="21.109375" style="1" customWidth="1"/>
    <col min="9740" max="9740" width="7.33203125" style="1" customWidth="1"/>
    <col min="9741" max="9741" width="5.6640625" style="1" customWidth="1"/>
    <col min="9742" max="9742" width="6.33203125" style="1" customWidth="1"/>
    <col min="9743" max="9743" width="7.6640625" style="1" customWidth="1"/>
    <col min="9744" max="9745" width="8.5546875" style="1" customWidth="1"/>
    <col min="9746" max="9746" width="8" style="1" customWidth="1"/>
    <col min="9747" max="9984" width="11.44140625" style="1"/>
    <col min="9985" max="9985" width="6.88671875" style="1" customWidth="1"/>
    <col min="9986" max="9986" width="60" style="1" customWidth="1"/>
    <col min="9987" max="9987" width="15.5546875" style="1" customWidth="1"/>
    <col min="9988" max="9988" width="102.109375" style="1" customWidth="1"/>
    <col min="9989" max="9989" width="4.44140625" style="1" customWidth="1"/>
    <col min="9990" max="9993" width="3.6640625" style="1" customWidth="1"/>
    <col min="9994" max="9994" width="5.5546875" style="1" customWidth="1"/>
    <col min="9995" max="9995" width="21.109375" style="1" customWidth="1"/>
    <col min="9996" max="9996" width="7.33203125" style="1" customWidth="1"/>
    <col min="9997" max="9997" width="5.6640625" style="1" customWidth="1"/>
    <col min="9998" max="9998" width="6.33203125" style="1" customWidth="1"/>
    <col min="9999" max="9999" width="7.6640625" style="1" customWidth="1"/>
    <col min="10000" max="10001" width="8.5546875" style="1" customWidth="1"/>
    <col min="10002" max="10002" width="8" style="1" customWidth="1"/>
    <col min="10003" max="10240" width="11.44140625" style="1"/>
    <col min="10241" max="10241" width="6.88671875" style="1" customWidth="1"/>
    <col min="10242" max="10242" width="60" style="1" customWidth="1"/>
    <col min="10243" max="10243" width="15.5546875" style="1" customWidth="1"/>
    <col min="10244" max="10244" width="102.109375" style="1" customWidth="1"/>
    <col min="10245" max="10245" width="4.44140625" style="1" customWidth="1"/>
    <col min="10246" max="10249" width="3.6640625" style="1" customWidth="1"/>
    <col min="10250" max="10250" width="5.5546875" style="1" customWidth="1"/>
    <col min="10251" max="10251" width="21.109375" style="1" customWidth="1"/>
    <col min="10252" max="10252" width="7.33203125" style="1" customWidth="1"/>
    <col min="10253" max="10253" width="5.6640625" style="1" customWidth="1"/>
    <col min="10254" max="10254" width="6.33203125" style="1" customWidth="1"/>
    <col min="10255" max="10255" width="7.6640625" style="1" customWidth="1"/>
    <col min="10256" max="10257" width="8.5546875" style="1" customWidth="1"/>
    <col min="10258" max="10258" width="8" style="1" customWidth="1"/>
    <col min="10259" max="10496" width="11.44140625" style="1"/>
    <col min="10497" max="10497" width="6.88671875" style="1" customWidth="1"/>
    <col min="10498" max="10498" width="60" style="1" customWidth="1"/>
    <col min="10499" max="10499" width="15.5546875" style="1" customWidth="1"/>
    <col min="10500" max="10500" width="102.109375" style="1" customWidth="1"/>
    <col min="10501" max="10501" width="4.44140625" style="1" customWidth="1"/>
    <col min="10502" max="10505" width="3.6640625" style="1" customWidth="1"/>
    <col min="10506" max="10506" width="5.5546875" style="1" customWidth="1"/>
    <col min="10507" max="10507" width="21.109375" style="1" customWidth="1"/>
    <col min="10508" max="10508" width="7.33203125" style="1" customWidth="1"/>
    <col min="10509" max="10509" width="5.6640625" style="1" customWidth="1"/>
    <col min="10510" max="10510" width="6.33203125" style="1" customWidth="1"/>
    <col min="10511" max="10511" width="7.6640625" style="1" customWidth="1"/>
    <col min="10512" max="10513" width="8.5546875" style="1" customWidth="1"/>
    <col min="10514" max="10514" width="8" style="1" customWidth="1"/>
    <col min="10515" max="10752" width="11.44140625" style="1"/>
    <col min="10753" max="10753" width="6.88671875" style="1" customWidth="1"/>
    <col min="10754" max="10754" width="60" style="1" customWidth="1"/>
    <col min="10755" max="10755" width="15.5546875" style="1" customWidth="1"/>
    <col min="10756" max="10756" width="102.109375" style="1" customWidth="1"/>
    <col min="10757" max="10757" width="4.44140625" style="1" customWidth="1"/>
    <col min="10758" max="10761" width="3.6640625" style="1" customWidth="1"/>
    <col min="10762" max="10762" width="5.5546875" style="1" customWidth="1"/>
    <col min="10763" max="10763" width="21.109375" style="1" customWidth="1"/>
    <col min="10764" max="10764" width="7.33203125" style="1" customWidth="1"/>
    <col min="10765" max="10765" width="5.6640625" style="1" customWidth="1"/>
    <col min="10766" max="10766" width="6.33203125" style="1" customWidth="1"/>
    <col min="10767" max="10767" width="7.6640625" style="1" customWidth="1"/>
    <col min="10768" max="10769" width="8.5546875" style="1" customWidth="1"/>
    <col min="10770" max="10770" width="8" style="1" customWidth="1"/>
    <col min="10771" max="11008" width="11.44140625" style="1"/>
    <col min="11009" max="11009" width="6.88671875" style="1" customWidth="1"/>
    <col min="11010" max="11010" width="60" style="1" customWidth="1"/>
    <col min="11011" max="11011" width="15.5546875" style="1" customWidth="1"/>
    <col min="11012" max="11012" width="102.109375" style="1" customWidth="1"/>
    <col min="11013" max="11013" width="4.44140625" style="1" customWidth="1"/>
    <col min="11014" max="11017" width="3.6640625" style="1" customWidth="1"/>
    <col min="11018" max="11018" width="5.5546875" style="1" customWidth="1"/>
    <col min="11019" max="11019" width="21.109375" style="1" customWidth="1"/>
    <col min="11020" max="11020" width="7.33203125" style="1" customWidth="1"/>
    <col min="11021" max="11021" width="5.6640625" style="1" customWidth="1"/>
    <col min="11022" max="11022" width="6.33203125" style="1" customWidth="1"/>
    <col min="11023" max="11023" width="7.6640625" style="1" customWidth="1"/>
    <col min="11024" max="11025" width="8.5546875" style="1" customWidth="1"/>
    <col min="11026" max="11026" width="8" style="1" customWidth="1"/>
    <col min="11027" max="11264" width="11.44140625" style="1"/>
    <col min="11265" max="11265" width="6.88671875" style="1" customWidth="1"/>
    <col min="11266" max="11266" width="60" style="1" customWidth="1"/>
    <col min="11267" max="11267" width="15.5546875" style="1" customWidth="1"/>
    <col min="11268" max="11268" width="102.109375" style="1" customWidth="1"/>
    <col min="11269" max="11269" width="4.44140625" style="1" customWidth="1"/>
    <col min="11270" max="11273" width="3.6640625" style="1" customWidth="1"/>
    <col min="11274" max="11274" width="5.5546875" style="1" customWidth="1"/>
    <col min="11275" max="11275" width="21.109375" style="1" customWidth="1"/>
    <col min="11276" max="11276" width="7.33203125" style="1" customWidth="1"/>
    <col min="11277" max="11277" width="5.6640625" style="1" customWidth="1"/>
    <col min="11278" max="11278" width="6.33203125" style="1" customWidth="1"/>
    <col min="11279" max="11279" width="7.6640625" style="1" customWidth="1"/>
    <col min="11280" max="11281" width="8.5546875" style="1" customWidth="1"/>
    <col min="11282" max="11282" width="8" style="1" customWidth="1"/>
    <col min="11283" max="11520" width="11.44140625" style="1"/>
    <col min="11521" max="11521" width="6.88671875" style="1" customWidth="1"/>
    <col min="11522" max="11522" width="60" style="1" customWidth="1"/>
    <col min="11523" max="11523" width="15.5546875" style="1" customWidth="1"/>
    <col min="11524" max="11524" width="102.109375" style="1" customWidth="1"/>
    <col min="11525" max="11525" width="4.44140625" style="1" customWidth="1"/>
    <col min="11526" max="11529" width="3.6640625" style="1" customWidth="1"/>
    <col min="11530" max="11530" width="5.5546875" style="1" customWidth="1"/>
    <col min="11531" max="11531" width="21.109375" style="1" customWidth="1"/>
    <col min="11532" max="11532" width="7.33203125" style="1" customWidth="1"/>
    <col min="11533" max="11533" width="5.6640625" style="1" customWidth="1"/>
    <col min="11534" max="11534" width="6.33203125" style="1" customWidth="1"/>
    <col min="11535" max="11535" width="7.6640625" style="1" customWidth="1"/>
    <col min="11536" max="11537" width="8.5546875" style="1" customWidth="1"/>
    <col min="11538" max="11538" width="8" style="1" customWidth="1"/>
    <col min="11539" max="11776" width="11.44140625" style="1"/>
    <col min="11777" max="11777" width="6.88671875" style="1" customWidth="1"/>
    <col min="11778" max="11778" width="60" style="1" customWidth="1"/>
    <col min="11779" max="11779" width="15.5546875" style="1" customWidth="1"/>
    <col min="11780" max="11780" width="102.109375" style="1" customWidth="1"/>
    <col min="11781" max="11781" width="4.44140625" style="1" customWidth="1"/>
    <col min="11782" max="11785" width="3.6640625" style="1" customWidth="1"/>
    <col min="11786" max="11786" width="5.5546875" style="1" customWidth="1"/>
    <col min="11787" max="11787" width="21.109375" style="1" customWidth="1"/>
    <col min="11788" max="11788" width="7.33203125" style="1" customWidth="1"/>
    <col min="11789" max="11789" width="5.6640625" style="1" customWidth="1"/>
    <col min="11790" max="11790" width="6.33203125" style="1" customWidth="1"/>
    <col min="11791" max="11791" width="7.6640625" style="1" customWidth="1"/>
    <col min="11792" max="11793" width="8.5546875" style="1" customWidth="1"/>
    <col min="11794" max="11794" width="8" style="1" customWidth="1"/>
    <col min="11795" max="12032" width="11.44140625" style="1"/>
    <col min="12033" max="12033" width="6.88671875" style="1" customWidth="1"/>
    <col min="12034" max="12034" width="60" style="1" customWidth="1"/>
    <col min="12035" max="12035" width="15.5546875" style="1" customWidth="1"/>
    <col min="12036" max="12036" width="102.109375" style="1" customWidth="1"/>
    <col min="12037" max="12037" width="4.44140625" style="1" customWidth="1"/>
    <col min="12038" max="12041" width="3.6640625" style="1" customWidth="1"/>
    <col min="12042" max="12042" width="5.5546875" style="1" customWidth="1"/>
    <col min="12043" max="12043" width="21.109375" style="1" customWidth="1"/>
    <col min="12044" max="12044" width="7.33203125" style="1" customWidth="1"/>
    <col min="12045" max="12045" width="5.6640625" style="1" customWidth="1"/>
    <col min="12046" max="12046" width="6.33203125" style="1" customWidth="1"/>
    <col min="12047" max="12047" width="7.6640625" style="1" customWidth="1"/>
    <col min="12048" max="12049" width="8.5546875" style="1" customWidth="1"/>
    <col min="12050" max="12050" width="8" style="1" customWidth="1"/>
    <col min="12051" max="12288" width="11.44140625" style="1"/>
    <col min="12289" max="12289" width="6.88671875" style="1" customWidth="1"/>
    <col min="12290" max="12290" width="60" style="1" customWidth="1"/>
    <col min="12291" max="12291" width="15.5546875" style="1" customWidth="1"/>
    <col min="12292" max="12292" width="102.109375" style="1" customWidth="1"/>
    <col min="12293" max="12293" width="4.44140625" style="1" customWidth="1"/>
    <col min="12294" max="12297" width="3.6640625" style="1" customWidth="1"/>
    <col min="12298" max="12298" width="5.5546875" style="1" customWidth="1"/>
    <col min="12299" max="12299" width="21.109375" style="1" customWidth="1"/>
    <col min="12300" max="12300" width="7.33203125" style="1" customWidth="1"/>
    <col min="12301" max="12301" width="5.6640625" style="1" customWidth="1"/>
    <col min="12302" max="12302" width="6.33203125" style="1" customWidth="1"/>
    <col min="12303" max="12303" width="7.6640625" style="1" customWidth="1"/>
    <col min="12304" max="12305" width="8.5546875" style="1" customWidth="1"/>
    <col min="12306" max="12306" width="8" style="1" customWidth="1"/>
    <col min="12307" max="12544" width="11.44140625" style="1"/>
    <col min="12545" max="12545" width="6.88671875" style="1" customWidth="1"/>
    <col min="12546" max="12546" width="60" style="1" customWidth="1"/>
    <col min="12547" max="12547" width="15.5546875" style="1" customWidth="1"/>
    <col min="12548" max="12548" width="102.109375" style="1" customWidth="1"/>
    <col min="12549" max="12549" width="4.44140625" style="1" customWidth="1"/>
    <col min="12550" max="12553" width="3.6640625" style="1" customWidth="1"/>
    <col min="12554" max="12554" width="5.5546875" style="1" customWidth="1"/>
    <col min="12555" max="12555" width="21.109375" style="1" customWidth="1"/>
    <col min="12556" max="12556" width="7.33203125" style="1" customWidth="1"/>
    <col min="12557" max="12557" width="5.6640625" style="1" customWidth="1"/>
    <col min="12558" max="12558" width="6.33203125" style="1" customWidth="1"/>
    <col min="12559" max="12559" width="7.6640625" style="1" customWidth="1"/>
    <col min="12560" max="12561" width="8.5546875" style="1" customWidth="1"/>
    <col min="12562" max="12562" width="8" style="1" customWidth="1"/>
    <col min="12563" max="12800" width="11.44140625" style="1"/>
    <col min="12801" max="12801" width="6.88671875" style="1" customWidth="1"/>
    <col min="12802" max="12802" width="60" style="1" customWidth="1"/>
    <col min="12803" max="12803" width="15.5546875" style="1" customWidth="1"/>
    <col min="12804" max="12804" width="102.109375" style="1" customWidth="1"/>
    <col min="12805" max="12805" width="4.44140625" style="1" customWidth="1"/>
    <col min="12806" max="12809" width="3.6640625" style="1" customWidth="1"/>
    <col min="12810" max="12810" width="5.5546875" style="1" customWidth="1"/>
    <col min="12811" max="12811" width="21.109375" style="1" customWidth="1"/>
    <col min="12812" max="12812" width="7.33203125" style="1" customWidth="1"/>
    <col min="12813" max="12813" width="5.6640625" style="1" customWidth="1"/>
    <col min="12814" max="12814" width="6.33203125" style="1" customWidth="1"/>
    <col min="12815" max="12815" width="7.6640625" style="1" customWidth="1"/>
    <col min="12816" max="12817" width="8.5546875" style="1" customWidth="1"/>
    <col min="12818" max="12818" width="8" style="1" customWidth="1"/>
    <col min="12819" max="13056" width="11.44140625" style="1"/>
    <col min="13057" max="13057" width="6.88671875" style="1" customWidth="1"/>
    <col min="13058" max="13058" width="60" style="1" customWidth="1"/>
    <col min="13059" max="13059" width="15.5546875" style="1" customWidth="1"/>
    <col min="13060" max="13060" width="102.109375" style="1" customWidth="1"/>
    <col min="13061" max="13061" width="4.44140625" style="1" customWidth="1"/>
    <col min="13062" max="13065" width="3.6640625" style="1" customWidth="1"/>
    <col min="13066" max="13066" width="5.5546875" style="1" customWidth="1"/>
    <col min="13067" max="13067" width="21.109375" style="1" customWidth="1"/>
    <col min="13068" max="13068" width="7.33203125" style="1" customWidth="1"/>
    <col min="13069" max="13069" width="5.6640625" style="1" customWidth="1"/>
    <col min="13070" max="13070" width="6.33203125" style="1" customWidth="1"/>
    <col min="13071" max="13071" width="7.6640625" style="1" customWidth="1"/>
    <col min="13072" max="13073" width="8.5546875" style="1" customWidth="1"/>
    <col min="13074" max="13074" width="8" style="1" customWidth="1"/>
    <col min="13075" max="13312" width="11.44140625" style="1"/>
    <col min="13313" max="13313" width="6.88671875" style="1" customWidth="1"/>
    <col min="13314" max="13314" width="60" style="1" customWidth="1"/>
    <col min="13315" max="13315" width="15.5546875" style="1" customWidth="1"/>
    <col min="13316" max="13316" width="102.109375" style="1" customWidth="1"/>
    <col min="13317" max="13317" width="4.44140625" style="1" customWidth="1"/>
    <col min="13318" max="13321" width="3.6640625" style="1" customWidth="1"/>
    <col min="13322" max="13322" width="5.5546875" style="1" customWidth="1"/>
    <col min="13323" max="13323" width="21.109375" style="1" customWidth="1"/>
    <col min="13324" max="13324" width="7.33203125" style="1" customWidth="1"/>
    <col min="13325" max="13325" width="5.6640625" style="1" customWidth="1"/>
    <col min="13326" max="13326" width="6.33203125" style="1" customWidth="1"/>
    <col min="13327" max="13327" width="7.6640625" style="1" customWidth="1"/>
    <col min="13328" max="13329" width="8.5546875" style="1" customWidth="1"/>
    <col min="13330" max="13330" width="8" style="1" customWidth="1"/>
    <col min="13331" max="13568" width="11.44140625" style="1"/>
    <col min="13569" max="13569" width="6.88671875" style="1" customWidth="1"/>
    <col min="13570" max="13570" width="60" style="1" customWidth="1"/>
    <col min="13571" max="13571" width="15.5546875" style="1" customWidth="1"/>
    <col min="13572" max="13572" width="102.109375" style="1" customWidth="1"/>
    <col min="13573" max="13573" width="4.44140625" style="1" customWidth="1"/>
    <col min="13574" max="13577" width="3.6640625" style="1" customWidth="1"/>
    <col min="13578" max="13578" width="5.5546875" style="1" customWidth="1"/>
    <col min="13579" max="13579" width="21.109375" style="1" customWidth="1"/>
    <col min="13580" max="13580" width="7.33203125" style="1" customWidth="1"/>
    <col min="13581" max="13581" width="5.6640625" style="1" customWidth="1"/>
    <col min="13582" max="13582" width="6.33203125" style="1" customWidth="1"/>
    <col min="13583" max="13583" width="7.6640625" style="1" customWidth="1"/>
    <col min="13584" max="13585" width="8.5546875" style="1" customWidth="1"/>
    <col min="13586" max="13586" width="8" style="1" customWidth="1"/>
    <col min="13587" max="13824" width="11.44140625" style="1"/>
    <col min="13825" max="13825" width="6.88671875" style="1" customWidth="1"/>
    <col min="13826" max="13826" width="60" style="1" customWidth="1"/>
    <col min="13827" max="13827" width="15.5546875" style="1" customWidth="1"/>
    <col min="13828" max="13828" width="102.109375" style="1" customWidth="1"/>
    <col min="13829" max="13829" width="4.44140625" style="1" customWidth="1"/>
    <col min="13830" max="13833" width="3.6640625" style="1" customWidth="1"/>
    <col min="13834" max="13834" width="5.5546875" style="1" customWidth="1"/>
    <col min="13835" max="13835" width="21.109375" style="1" customWidth="1"/>
    <col min="13836" max="13836" width="7.33203125" style="1" customWidth="1"/>
    <col min="13837" max="13837" width="5.6640625" style="1" customWidth="1"/>
    <col min="13838" max="13838" width="6.33203125" style="1" customWidth="1"/>
    <col min="13839" max="13839" width="7.6640625" style="1" customWidth="1"/>
    <col min="13840" max="13841" width="8.5546875" style="1" customWidth="1"/>
    <col min="13842" max="13842" width="8" style="1" customWidth="1"/>
    <col min="13843" max="14080" width="11.44140625" style="1"/>
    <col min="14081" max="14081" width="6.88671875" style="1" customWidth="1"/>
    <col min="14082" max="14082" width="60" style="1" customWidth="1"/>
    <col min="14083" max="14083" width="15.5546875" style="1" customWidth="1"/>
    <col min="14084" max="14084" width="102.109375" style="1" customWidth="1"/>
    <col min="14085" max="14085" width="4.44140625" style="1" customWidth="1"/>
    <col min="14086" max="14089" width="3.6640625" style="1" customWidth="1"/>
    <col min="14090" max="14090" width="5.5546875" style="1" customWidth="1"/>
    <col min="14091" max="14091" width="21.109375" style="1" customWidth="1"/>
    <col min="14092" max="14092" width="7.33203125" style="1" customWidth="1"/>
    <col min="14093" max="14093" width="5.6640625" style="1" customWidth="1"/>
    <col min="14094" max="14094" width="6.33203125" style="1" customWidth="1"/>
    <col min="14095" max="14095" width="7.6640625" style="1" customWidth="1"/>
    <col min="14096" max="14097" width="8.5546875" style="1" customWidth="1"/>
    <col min="14098" max="14098" width="8" style="1" customWidth="1"/>
    <col min="14099" max="14336" width="11.44140625" style="1"/>
    <col min="14337" max="14337" width="6.88671875" style="1" customWidth="1"/>
    <col min="14338" max="14338" width="60" style="1" customWidth="1"/>
    <col min="14339" max="14339" width="15.5546875" style="1" customWidth="1"/>
    <col min="14340" max="14340" width="102.109375" style="1" customWidth="1"/>
    <col min="14341" max="14341" width="4.44140625" style="1" customWidth="1"/>
    <col min="14342" max="14345" width="3.6640625" style="1" customWidth="1"/>
    <col min="14346" max="14346" width="5.5546875" style="1" customWidth="1"/>
    <col min="14347" max="14347" width="21.109375" style="1" customWidth="1"/>
    <col min="14348" max="14348" width="7.33203125" style="1" customWidth="1"/>
    <col min="14349" max="14349" width="5.6640625" style="1" customWidth="1"/>
    <col min="14350" max="14350" width="6.33203125" style="1" customWidth="1"/>
    <col min="14351" max="14351" width="7.6640625" style="1" customWidth="1"/>
    <col min="14352" max="14353" width="8.5546875" style="1" customWidth="1"/>
    <col min="14354" max="14354" width="8" style="1" customWidth="1"/>
    <col min="14355" max="14592" width="11.44140625" style="1"/>
    <col min="14593" max="14593" width="6.88671875" style="1" customWidth="1"/>
    <col min="14594" max="14594" width="60" style="1" customWidth="1"/>
    <col min="14595" max="14595" width="15.5546875" style="1" customWidth="1"/>
    <col min="14596" max="14596" width="102.109375" style="1" customWidth="1"/>
    <col min="14597" max="14597" width="4.44140625" style="1" customWidth="1"/>
    <col min="14598" max="14601" width="3.6640625" style="1" customWidth="1"/>
    <col min="14602" max="14602" width="5.5546875" style="1" customWidth="1"/>
    <col min="14603" max="14603" width="21.109375" style="1" customWidth="1"/>
    <col min="14604" max="14604" width="7.33203125" style="1" customWidth="1"/>
    <col min="14605" max="14605" width="5.6640625" style="1" customWidth="1"/>
    <col min="14606" max="14606" width="6.33203125" style="1" customWidth="1"/>
    <col min="14607" max="14607" width="7.6640625" style="1" customWidth="1"/>
    <col min="14608" max="14609" width="8.5546875" style="1" customWidth="1"/>
    <col min="14610" max="14610" width="8" style="1" customWidth="1"/>
    <col min="14611" max="14848" width="11.44140625" style="1"/>
    <col min="14849" max="14849" width="6.88671875" style="1" customWidth="1"/>
    <col min="14850" max="14850" width="60" style="1" customWidth="1"/>
    <col min="14851" max="14851" width="15.5546875" style="1" customWidth="1"/>
    <col min="14852" max="14852" width="102.109375" style="1" customWidth="1"/>
    <col min="14853" max="14853" width="4.44140625" style="1" customWidth="1"/>
    <col min="14854" max="14857" width="3.6640625" style="1" customWidth="1"/>
    <col min="14858" max="14858" width="5.5546875" style="1" customWidth="1"/>
    <col min="14859" max="14859" width="21.109375" style="1" customWidth="1"/>
    <col min="14860" max="14860" width="7.33203125" style="1" customWidth="1"/>
    <col min="14861" max="14861" width="5.6640625" style="1" customWidth="1"/>
    <col min="14862" max="14862" width="6.33203125" style="1" customWidth="1"/>
    <col min="14863" max="14863" width="7.6640625" style="1" customWidth="1"/>
    <col min="14864" max="14865" width="8.5546875" style="1" customWidth="1"/>
    <col min="14866" max="14866" width="8" style="1" customWidth="1"/>
    <col min="14867" max="15104" width="11.44140625" style="1"/>
    <col min="15105" max="15105" width="6.88671875" style="1" customWidth="1"/>
    <col min="15106" max="15106" width="60" style="1" customWidth="1"/>
    <col min="15107" max="15107" width="15.5546875" style="1" customWidth="1"/>
    <col min="15108" max="15108" width="102.109375" style="1" customWidth="1"/>
    <col min="15109" max="15109" width="4.44140625" style="1" customWidth="1"/>
    <col min="15110" max="15113" width="3.6640625" style="1" customWidth="1"/>
    <col min="15114" max="15114" width="5.5546875" style="1" customWidth="1"/>
    <col min="15115" max="15115" width="21.109375" style="1" customWidth="1"/>
    <col min="15116" max="15116" width="7.33203125" style="1" customWidth="1"/>
    <col min="15117" max="15117" width="5.6640625" style="1" customWidth="1"/>
    <col min="15118" max="15118" width="6.33203125" style="1" customWidth="1"/>
    <col min="15119" max="15119" width="7.6640625" style="1" customWidth="1"/>
    <col min="15120" max="15121" width="8.5546875" style="1" customWidth="1"/>
    <col min="15122" max="15122" width="8" style="1" customWidth="1"/>
    <col min="15123" max="15360" width="11.44140625" style="1"/>
    <col min="15361" max="15361" width="6.88671875" style="1" customWidth="1"/>
    <col min="15362" max="15362" width="60" style="1" customWidth="1"/>
    <col min="15363" max="15363" width="15.5546875" style="1" customWidth="1"/>
    <col min="15364" max="15364" width="102.109375" style="1" customWidth="1"/>
    <col min="15365" max="15365" width="4.44140625" style="1" customWidth="1"/>
    <col min="15366" max="15369" width="3.6640625" style="1" customWidth="1"/>
    <col min="15370" max="15370" width="5.5546875" style="1" customWidth="1"/>
    <col min="15371" max="15371" width="21.109375" style="1" customWidth="1"/>
    <col min="15372" max="15372" width="7.33203125" style="1" customWidth="1"/>
    <col min="15373" max="15373" width="5.6640625" style="1" customWidth="1"/>
    <col min="15374" max="15374" width="6.33203125" style="1" customWidth="1"/>
    <col min="15375" max="15375" width="7.6640625" style="1" customWidth="1"/>
    <col min="15376" max="15377" width="8.5546875" style="1" customWidth="1"/>
    <col min="15378" max="15378" width="8" style="1" customWidth="1"/>
    <col min="15379" max="15616" width="11.44140625" style="1"/>
    <col min="15617" max="15617" width="6.88671875" style="1" customWidth="1"/>
    <col min="15618" max="15618" width="60" style="1" customWidth="1"/>
    <col min="15619" max="15619" width="15.5546875" style="1" customWidth="1"/>
    <col min="15620" max="15620" width="102.109375" style="1" customWidth="1"/>
    <col min="15621" max="15621" width="4.44140625" style="1" customWidth="1"/>
    <col min="15622" max="15625" width="3.6640625" style="1" customWidth="1"/>
    <col min="15626" max="15626" width="5.5546875" style="1" customWidth="1"/>
    <col min="15627" max="15627" width="21.109375" style="1" customWidth="1"/>
    <col min="15628" max="15628" width="7.33203125" style="1" customWidth="1"/>
    <col min="15629" max="15629" width="5.6640625" style="1" customWidth="1"/>
    <col min="15630" max="15630" width="6.33203125" style="1" customWidth="1"/>
    <col min="15631" max="15631" width="7.6640625" style="1" customWidth="1"/>
    <col min="15632" max="15633" width="8.5546875" style="1" customWidth="1"/>
    <col min="15634" max="15634" width="8" style="1" customWidth="1"/>
    <col min="15635" max="15872" width="11.44140625" style="1"/>
    <col min="15873" max="15873" width="6.88671875" style="1" customWidth="1"/>
    <col min="15874" max="15874" width="60" style="1" customWidth="1"/>
    <col min="15875" max="15875" width="15.5546875" style="1" customWidth="1"/>
    <col min="15876" max="15876" width="102.109375" style="1" customWidth="1"/>
    <col min="15877" max="15877" width="4.44140625" style="1" customWidth="1"/>
    <col min="15878" max="15881" width="3.6640625" style="1" customWidth="1"/>
    <col min="15882" max="15882" width="5.5546875" style="1" customWidth="1"/>
    <col min="15883" max="15883" width="21.109375" style="1" customWidth="1"/>
    <col min="15884" max="15884" width="7.33203125" style="1" customWidth="1"/>
    <col min="15885" max="15885" width="5.6640625" style="1" customWidth="1"/>
    <col min="15886" max="15886" width="6.33203125" style="1" customWidth="1"/>
    <col min="15887" max="15887" width="7.6640625" style="1" customWidth="1"/>
    <col min="15888" max="15889" width="8.5546875" style="1" customWidth="1"/>
    <col min="15890" max="15890" width="8" style="1" customWidth="1"/>
    <col min="15891" max="16128" width="11.44140625" style="1"/>
    <col min="16129" max="16129" width="6.88671875" style="1" customWidth="1"/>
    <col min="16130" max="16130" width="60" style="1" customWidth="1"/>
    <col min="16131" max="16131" width="15.5546875" style="1" customWidth="1"/>
    <col min="16132" max="16132" width="102.109375" style="1" customWidth="1"/>
    <col min="16133" max="16133" width="4.44140625" style="1" customWidth="1"/>
    <col min="16134" max="16137" width="3.6640625" style="1" customWidth="1"/>
    <col min="16138" max="16138" width="5.5546875" style="1" customWidth="1"/>
    <col min="16139" max="16139" width="21.109375" style="1" customWidth="1"/>
    <col min="16140" max="16140" width="7.33203125" style="1" customWidth="1"/>
    <col min="16141" max="16141" width="5.6640625" style="1" customWidth="1"/>
    <col min="16142" max="16142" width="6.33203125" style="1" customWidth="1"/>
    <col min="16143" max="16143" width="7.6640625" style="1" customWidth="1"/>
    <col min="16144" max="16145" width="8.5546875" style="1" customWidth="1"/>
    <col min="16146" max="16146" width="8" style="1" customWidth="1"/>
    <col min="16147" max="16384" width="11.44140625" style="1"/>
  </cols>
  <sheetData>
    <row r="1" spans="1:19" ht="15" thickBot="1" x14ac:dyDescent="0.3"/>
    <row r="2" spans="1:19" ht="24" thickBot="1" x14ac:dyDescent="0.3">
      <c r="A2" s="224" t="s">
        <v>110</v>
      </c>
      <c r="B2" s="225"/>
      <c r="C2" s="225"/>
      <c r="D2" s="225"/>
      <c r="E2" s="225"/>
      <c r="F2" s="225"/>
      <c r="G2" s="225"/>
      <c r="H2" s="225"/>
      <c r="I2" s="225"/>
      <c r="J2" s="225"/>
      <c r="K2" s="225"/>
      <c r="L2" s="226"/>
    </row>
    <row r="3" spans="1:19" ht="23.4" thickBot="1" x14ac:dyDescent="0.3">
      <c r="A3" s="230" t="s">
        <v>94</v>
      </c>
      <c r="B3" s="231"/>
      <c r="C3" s="231"/>
      <c r="D3" s="231"/>
      <c r="E3" s="231"/>
      <c r="F3" s="231"/>
      <c r="G3" s="231"/>
      <c r="H3" s="231"/>
      <c r="I3" s="231"/>
      <c r="J3" s="231"/>
      <c r="K3" s="231"/>
      <c r="L3" s="232"/>
    </row>
    <row r="4" spans="1:19" ht="15" thickBot="1" x14ac:dyDescent="0.3">
      <c r="A4" s="35"/>
      <c r="E4" s="34"/>
      <c r="F4" s="112"/>
      <c r="G4" s="111"/>
      <c r="L4" s="122"/>
    </row>
    <row r="5" spans="1:19" ht="16.2" thickBot="1" x14ac:dyDescent="0.3">
      <c r="A5" s="35"/>
      <c r="B5" s="121" t="s">
        <v>111</v>
      </c>
      <c r="C5" s="120"/>
      <c r="D5" s="119" t="s">
        <v>109</v>
      </c>
      <c r="E5" s="34"/>
      <c r="F5" s="112"/>
      <c r="G5" s="111"/>
      <c r="L5" s="122"/>
    </row>
    <row r="6" spans="1:19" ht="15.6" x14ac:dyDescent="0.25">
      <c r="A6" s="35"/>
      <c r="B6" s="117" t="s">
        <v>93</v>
      </c>
      <c r="C6" s="113"/>
      <c r="D6" s="118" t="s">
        <v>108</v>
      </c>
      <c r="E6" s="34"/>
      <c r="F6" s="112"/>
      <c r="G6" s="111"/>
      <c r="L6" s="122"/>
    </row>
    <row r="7" spans="1:19" ht="15.6" x14ac:dyDescent="0.3">
      <c r="A7" s="35"/>
      <c r="B7" s="117" t="s">
        <v>91</v>
      </c>
      <c r="C7" s="113"/>
      <c r="D7" s="116" t="s">
        <v>107</v>
      </c>
      <c r="E7" s="34"/>
      <c r="F7" s="112"/>
      <c r="G7" s="111"/>
      <c r="L7" s="122"/>
    </row>
    <row r="8" spans="1:19" ht="15.6" x14ac:dyDescent="0.3">
      <c r="A8" s="35"/>
      <c r="B8" s="117" t="s">
        <v>90</v>
      </c>
      <c r="C8" s="113"/>
      <c r="D8" s="116" t="s">
        <v>105</v>
      </c>
      <c r="E8" s="34"/>
      <c r="F8" s="112"/>
      <c r="G8" s="111"/>
      <c r="L8" s="122"/>
    </row>
    <row r="9" spans="1:19" ht="15.6" x14ac:dyDescent="0.3">
      <c r="A9" s="35"/>
      <c r="B9" s="117" t="s">
        <v>89</v>
      </c>
      <c r="C9" s="113"/>
      <c r="D9" s="116" t="s">
        <v>106</v>
      </c>
      <c r="E9" s="34"/>
      <c r="F9" s="112"/>
      <c r="G9" s="111"/>
      <c r="L9" s="122"/>
    </row>
    <row r="10" spans="1:19" ht="15" thickBot="1" x14ac:dyDescent="0.35">
      <c r="A10" s="35"/>
      <c r="B10" s="115" t="s">
        <v>88</v>
      </c>
      <c r="C10" s="113"/>
      <c r="D10" s="114"/>
      <c r="E10" s="34"/>
      <c r="F10" s="112"/>
      <c r="G10" s="111"/>
      <c r="L10" s="122"/>
    </row>
    <row r="11" spans="1:19" ht="15" thickBot="1" x14ac:dyDescent="0.3">
      <c r="A11" s="35"/>
      <c r="C11" s="113"/>
      <c r="E11" s="34"/>
      <c r="F11" s="112"/>
      <c r="G11" s="111"/>
      <c r="L11" s="122"/>
    </row>
    <row r="12" spans="1:19" ht="15" thickBot="1" x14ac:dyDescent="0.3">
      <c r="A12" s="110"/>
      <c r="B12" s="1"/>
      <c r="C12" s="1"/>
      <c r="D12" s="109"/>
      <c r="E12" s="233"/>
      <c r="F12" s="233"/>
      <c r="G12" s="233"/>
      <c r="H12" s="233"/>
      <c r="I12" s="233"/>
      <c r="K12" s="108"/>
      <c r="L12" s="107" t="s">
        <v>87</v>
      </c>
    </row>
    <row r="13" spans="1:19" ht="15" thickBot="1" x14ac:dyDescent="0.3">
      <c r="A13" s="234" t="s">
        <v>86</v>
      </c>
      <c r="B13" s="235"/>
      <c r="C13" s="145"/>
      <c r="D13" s="106" t="s">
        <v>85</v>
      </c>
      <c r="E13" s="105" t="s">
        <v>84</v>
      </c>
      <c r="F13" s="104">
        <v>0</v>
      </c>
      <c r="G13" s="103">
        <v>1</v>
      </c>
      <c r="H13" s="103">
        <v>2</v>
      </c>
      <c r="I13" s="102">
        <v>3</v>
      </c>
      <c r="K13" s="101"/>
      <c r="L13" s="100" t="s">
        <v>83</v>
      </c>
      <c r="N13" s="193" t="s">
        <v>82</v>
      </c>
    </row>
    <row r="14" spans="1:19" ht="15" thickBot="1" x14ac:dyDescent="0.3">
      <c r="A14" s="236" t="s">
        <v>81</v>
      </c>
      <c r="B14" s="237"/>
      <c r="C14" s="237"/>
      <c r="D14" s="237"/>
      <c r="E14" s="237"/>
      <c r="F14" s="237"/>
      <c r="G14" s="237"/>
      <c r="H14" s="237"/>
      <c r="I14" s="238"/>
      <c r="J14" s="33"/>
      <c r="L14" s="53">
        <v>0.05</v>
      </c>
      <c r="N14" s="197">
        <f>IF(O14=1,SUMPRODUCT(N15:N16,O15:O16)/SUMPRODUCT(L15:L16,O15:O16),0)</f>
        <v>0</v>
      </c>
      <c r="O14" s="194">
        <f>IF(SUM(O15:O16)=0,0,1)</f>
        <v>0</v>
      </c>
      <c r="Q14" s="195">
        <f>SUM(Q15:Q16)</f>
        <v>1</v>
      </c>
    </row>
    <row r="15" spans="1:19" x14ac:dyDescent="0.25">
      <c r="A15" s="129" t="s">
        <v>80</v>
      </c>
      <c r="B15" s="98" t="s">
        <v>79</v>
      </c>
      <c r="C15" s="125"/>
      <c r="D15" s="97" t="s">
        <v>78</v>
      </c>
      <c r="E15" s="96"/>
      <c r="F15" s="95"/>
      <c r="G15" s="95"/>
      <c r="H15" s="95"/>
      <c r="I15" s="162"/>
      <c r="J15" s="33" t="str">
        <f>(IF(O15&gt;1,"◄",""))</f>
        <v/>
      </c>
      <c r="K15" s="39"/>
      <c r="L15" s="122">
        <v>0.3</v>
      </c>
      <c r="N15" s="198">
        <f>(IF(G15&lt;&gt;"",1/3,0)+IF(H15&lt;&gt;"",2/3,0)+IF(I15&lt;&gt;"",1,0))*L15*20</f>
        <v>0</v>
      </c>
      <c r="O15" s="199">
        <f>IF(E15="",IF(F15&lt;&gt;"",1,0)+IF(G15&lt;&gt;"",1,0)+IF(H15&lt;&gt;"",1,0)+IF(I15&lt;&gt;"",1,0),0)</f>
        <v>0</v>
      </c>
      <c r="P15" s="200">
        <f>IF(E15&lt;&gt;"",0,(IF(F15&lt;&gt;"",0.02,(N15/(L15*20)))))</f>
        <v>0</v>
      </c>
      <c r="Q15" s="200">
        <f>IF(E15&lt;&gt;"",0,L15)</f>
        <v>0.3</v>
      </c>
      <c r="R15" s="201">
        <f>IF(J15&lt;&gt;"",1,0)</f>
        <v>0</v>
      </c>
      <c r="S15" s="90"/>
    </row>
    <row r="16" spans="1:19" ht="111" thickBot="1" x14ac:dyDescent="0.3">
      <c r="A16" s="147" t="s">
        <v>77</v>
      </c>
      <c r="B16" s="93" t="s">
        <v>76</v>
      </c>
      <c r="C16" s="92"/>
      <c r="D16" s="91" t="s">
        <v>75</v>
      </c>
      <c r="E16" s="59"/>
      <c r="F16" s="59"/>
      <c r="G16" s="59"/>
      <c r="H16" s="59"/>
      <c r="I16" s="163"/>
      <c r="J16" s="33" t="str">
        <f>(IF(O16&gt;1,"◄",""))</f>
        <v/>
      </c>
      <c r="K16" s="39"/>
      <c r="L16" s="122">
        <v>0.7</v>
      </c>
      <c r="N16" s="202">
        <f>(IF(G16&lt;&gt;"",1/3,0)+IF(H16&lt;&gt;"",2/3,0)+IF(I16&lt;&gt;"",1,0))*L16*20</f>
        <v>0</v>
      </c>
      <c r="O16" s="203">
        <f>IF(E16="",IF(F16&lt;&gt;"",1,0)+IF(G16&lt;&gt;"",1,0)+IF(H16&lt;&gt;"",1,0)+IF(I16&lt;&gt;"",1,0),0)</f>
        <v>0</v>
      </c>
      <c r="P16" s="204">
        <f>IF(E16&lt;&gt;"",0,(IF(F16&lt;&gt;"",0.02,(N16/(L16*20)))))</f>
        <v>0</v>
      </c>
      <c r="Q16" s="204">
        <f>IF(E16&lt;&gt;"",0,L16)</f>
        <v>0.7</v>
      </c>
      <c r="R16" s="205">
        <f>IF(J16&lt;&gt;"",1,0)</f>
        <v>0</v>
      </c>
      <c r="S16" s="90"/>
    </row>
    <row r="17" spans="1:18" ht="15" thickBot="1" x14ac:dyDescent="0.3">
      <c r="A17" s="239" t="s">
        <v>74</v>
      </c>
      <c r="B17" s="240"/>
      <c r="C17" s="240"/>
      <c r="D17" s="240"/>
      <c r="E17" s="240"/>
      <c r="F17" s="240"/>
      <c r="G17" s="240"/>
      <c r="H17" s="240"/>
      <c r="I17" s="241"/>
      <c r="J17" s="33"/>
      <c r="K17" s="54"/>
      <c r="L17" s="53">
        <v>0.15</v>
      </c>
      <c r="N17" s="197">
        <f>IF(O17=1,SUMPRODUCT(N18:N26,O18:O26)/SUMPRODUCT(L18:L26,O18:O26),0)</f>
        <v>0</v>
      </c>
      <c r="O17" s="194">
        <f>IF(SUM(O18:O26)=0,0,1)</f>
        <v>0</v>
      </c>
      <c r="Q17" s="195">
        <f>SUM(Q18:Q26)</f>
        <v>0.99999999999999989</v>
      </c>
    </row>
    <row r="18" spans="1:18" x14ac:dyDescent="0.25">
      <c r="A18" s="227" t="s">
        <v>73</v>
      </c>
      <c r="B18" s="228" t="s">
        <v>72</v>
      </c>
      <c r="C18" s="89"/>
      <c r="D18" s="88" t="s">
        <v>71</v>
      </c>
      <c r="E18" s="87"/>
      <c r="F18" s="142"/>
      <c r="G18" s="142"/>
      <c r="H18" s="142"/>
      <c r="I18" s="164"/>
      <c r="J18" s="33" t="str">
        <f t="shared" ref="J18:J26" si="0">(IF(O18&gt;1,"◄",""))</f>
        <v/>
      </c>
      <c r="K18" s="39"/>
      <c r="L18" s="122">
        <v>0.15</v>
      </c>
      <c r="N18" s="198">
        <f t="shared" ref="N18:N26" si="1">(IF(G18&lt;&gt;"",1/3,0)+IF(H18&lt;&gt;"",2/3,0)+IF(I18&lt;&gt;"",1,0))*L18*20</f>
        <v>0</v>
      </c>
      <c r="O18" s="199">
        <f t="shared" ref="O18:O26" si="2">IF(E18="",IF(F18&lt;&gt;"",1,0)+IF(G18&lt;&gt;"",1,0)+IF(H18&lt;&gt;"",1,0)+IF(I18&lt;&gt;"",1,0),0)</f>
        <v>0</v>
      </c>
      <c r="P18" s="200">
        <f t="shared" ref="P18:P26" si="3">IF(E18&lt;&gt;"",0,(IF(F18&lt;&gt;"",0.02,(N18/(L18*20)))))</f>
        <v>0</v>
      </c>
      <c r="Q18" s="200">
        <f t="shared" ref="Q18:Q26" si="4">IF(E18&lt;&gt;"",0,L18)</f>
        <v>0.15</v>
      </c>
      <c r="R18" s="201">
        <f t="shared" ref="R18:R26" si="5">IF(J18&lt;&gt;"",1,0)</f>
        <v>0</v>
      </c>
    </row>
    <row r="19" spans="1:18" x14ac:dyDescent="0.3">
      <c r="A19" s="227"/>
      <c r="B19" s="229"/>
      <c r="C19" s="150"/>
      <c r="D19" s="86" t="s">
        <v>70</v>
      </c>
      <c r="E19" s="85"/>
      <c r="F19" s="84"/>
      <c r="G19" s="84"/>
      <c r="H19" s="84"/>
      <c r="I19" s="165"/>
      <c r="J19" s="33" t="str">
        <f t="shared" si="0"/>
        <v/>
      </c>
      <c r="K19" s="39"/>
      <c r="L19" s="122">
        <v>0.15</v>
      </c>
      <c r="N19" s="206">
        <f t="shared" si="1"/>
        <v>0</v>
      </c>
      <c r="O19" s="207">
        <f t="shared" si="2"/>
        <v>0</v>
      </c>
      <c r="P19" s="208">
        <f t="shared" si="3"/>
        <v>0</v>
      </c>
      <c r="Q19" s="208">
        <f t="shared" si="4"/>
        <v>0.15</v>
      </c>
      <c r="R19" s="209">
        <f t="shared" si="5"/>
        <v>0</v>
      </c>
    </row>
    <row r="20" spans="1:18" x14ac:dyDescent="0.25">
      <c r="A20" s="242" t="s">
        <v>69</v>
      </c>
      <c r="B20" s="245" t="s">
        <v>68</v>
      </c>
      <c r="C20" s="79"/>
      <c r="D20" s="83" t="s">
        <v>67</v>
      </c>
      <c r="E20" s="141"/>
      <c r="F20" s="137"/>
      <c r="G20" s="137"/>
      <c r="H20" s="137"/>
      <c r="I20" s="166"/>
      <c r="J20" s="33" t="str">
        <f t="shared" si="0"/>
        <v/>
      </c>
      <c r="K20" s="39"/>
      <c r="L20" s="122">
        <v>0.1</v>
      </c>
      <c r="N20" s="206">
        <f t="shared" si="1"/>
        <v>0</v>
      </c>
      <c r="O20" s="207">
        <f t="shared" si="2"/>
        <v>0</v>
      </c>
      <c r="P20" s="208">
        <f t="shared" si="3"/>
        <v>0</v>
      </c>
      <c r="Q20" s="208">
        <f t="shared" si="4"/>
        <v>0.1</v>
      </c>
      <c r="R20" s="209">
        <f t="shared" si="5"/>
        <v>0</v>
      </c>
    </row>
    <row r="21" spans="1:18" x14ac:dyDescent="0.25">
      <c r="A21" s="243"/>
      <c r="B21" s="246"/>
      <c r="C21" s="81"/>
      <c r="D21" s="82" t="s">
        <v>66</v>
      </c>
      <c r="E21" s="47"/>
      <c r="F21" s="47"/>
      <c r="G21" s="47"/>
      <c r="H21" s="47"/>
      <c r="I21" s="167"/>
      <c r="J21" s="33" t="str">
        <f t="shared" si="0"/>
        <v/>
      </c>
      <c r="K21" s="39"/>
      <c r="L21" s="122">
        <v>0.1</v>
      </c>
      <c r="N21" s="206">
        <f t="shared" si="1"/>
        <v>0</v>
      </c>
      <c r="O21" s="207">
        <f t="shared" si="2"/>
        <v>0</v>
      </c>
      <c r="P21" s="208">
        <f t="shared" si="3"/>
        <v>0</v>
      </c>
      <c r="Q21" s="208">
        <f t="shared" si="4"/>
        <v>0.1</v>
      </c>
      <c r="R21" s="209">
        <f t="shared" si="5"/>
        <v>0</v>
      </c>
    </row>
    <row r="22" spans="1:18" x14ac:dyDescent="0.25">
      <c r="A22" s="243"/>
      <c r="B22" s="246"/>
      <c r="C22" s="79"/>
      <c r="D22" s="168" t="s">
        <v>65</v>
      </c>
      <c r="E22" s="43"/>
      <c r="F22" s="43"/>
      <c r="G22" s="43"/>
      <c r="H22" s="43"/>
      <c r="I22" s="169"/>
      <c r="J22" s="33" t="str">
        <f t="shared" si="0"/>
        <v/>
      </c>
      <c r="K22" s="39"/>
      <c r="L22" s="122">
        <v>0.1</v>
      </c>
      <c r="N22" s="206">
        <f t="shared" si="1"/>
        <v>0</v>
      </c>
      <c r="O22" s="207">
        <f t="shared" si="2"/>
        <v>0</v>
      </c>
      <c r="P22" s="208">
        <f t="shared" si="3"/>
        <v>0</v>
      </c>
      <c r="Q22" s="208">
        <f t="shared" si="4"/>
        <v>0.1</v>
      </c>
      <c r="R22" s="209">
        <f t="shared" si="5"/>
        <v>0</v>
      </c>
    </row>
    <row r="23" spans="1:18" x14ac:dyDescent="0.25">
      <c r="A23" s="243"/>
      <c r="B23" s="246"/>
      <c r="C23" s="81"/>
      <c r="D23" s="82" t="s">
        <v>64</v>
      </c>
      <c r="E23" s="47"/>
      <c r="F23" s="47"/>
      <c r="G23" s="47"/>
      <c r="H23" s="47"/>
      <c r="I23" s="167"/>
      <c r="J23" s="33" t="str">
        <f t="shared" si="0"/>
        <v/>
      </c>
      <c r="K23" s="39"/>
      <c r="L23" s="122">
        <v>0.1</v>
      </c>
      <c r="N23" s="206">
        <f t="shared" si="1"/>
        <v>0</v>
      </c>
      <c r="O23" s="207">
        <f t="shared" si="2"/>
        <v>0</v>
      </c>
      <c r="P23" s="208">
        <f t="shared" si="3"/>
        <v>0</v>
      </c>
      <c r="Q23" s="208">
        <f t="shared" si="4"/>
        <v>0.1</v>
      </c>
      <c r="R23" s="209">
        <f t="shared" si="5"/>
        <v>0</v>
      </c>
    </row>
    <row r="24" spans="1:18" x14ac:dyDescent="0.25">
      <c r="A24" s="243"/>
      <c r="B24" s="246"/>
      <c r="C24" s="79"/>
      <c r="D24" s="170" t="s">
        <v>63</v>
      </c>
      <c r="E24" s="43"/>
      <c r="F24" s="43"/>
      <c r="G24" s="43"/>
      <c r="H24" s="43"/>
      <c r="I24" s="169"/>
      <c r="J24" s="33" t="str">
        <f t="shared" si="0"/>
        <v/>
      </c>
      <c r="K24" s="39"/>
      <c r="L24" s="122">
        <v>0.1</v>
      </c>
      <c r="M24" s="78">
        <f>SUM(L18:L24)</f>
        <v>0.79999999999999993</v>
      </c>
      <c r="N24" s="206">
        <f t="shared" si="1"/>
        <v>0</v>
      </c>
      <c r="O24" s="207">
        <f t="shared" si="2"/>
        <v>0</v>
      </c>
      <c r="P24" s="208">
        <f t="shared" si="3"/>
        <v>0</v>
      </c>
      <c r="Q24" s="208">
        <f t="shared" si="4"/>
        <v>0.1</v>
      </c>
      <c r="R24" s="209">
        <f t="shared" si="5"/>
        <v>0</v>
      </c>
    </row>
    <row r="25" spans="1:18" x14ac:dyDescent="0.25">
      <c r="A25" s="243"/>
      <c r="B25" s="246"/>
      <c r="C25" s="81"/>
      <c r="D25" s="80" t="s">
        <v>62</v>
      </c>
      <c r="E25" s="47"/>
      <c r="F25" s="47"/>
      <c r="G25" s="47"/>
      <c r="H25" s="47"/>
      <c r="I25" s="167"/>
      <c r="J25" s="33" t="str">
        <f t="shared" si="0"/>
        <v/>
      </c>
      <c r="K25" s="39"/>
      <c r="L25" s="122">
        <v>0.1</v>
      </c>
      <c r="M25" s="78"/>
      <c r="N25" s="206">
        <f t="shared" si="1"/>
        <v>0</v>
      </c>
      <c r="O25" s="207">
        <f t="shared" si="2"/>
        <v>0</v>
      </c>
      <c r="P25" s="208">
        <f t="shared" si="3"/>
        <v>0</v>
      </c>
      <c r="Q25" s="208">
        <f t="shared" si="4"/>
        <v>0.1</v>
      </c>
      <c r="R25" s="209">
        <f t="shared" si="5"/>
        <v>0</v>
      </c>
    </row>
    <row r="26" spans="1:18" ht="15" thickBot="1" x14ac:dyDescent="0.3">
      <c r="A26" s="244"/>
      <c r="B26" s="247"/>
      <c r="C26" s="79"/>
      <c r="D26" s="170" t="s">
        <v>61</v>
      </c>
      <c r="E26" s="43"/>
      <c r="F26" s="43"/>
      <c r="G26" s="43"/>
      <c r="H26" s="43"/>
      <c r="I26" s="169"/>
      <c r="J26" s="33" t="str">
        <f t="shared" si="0"/>
        <v/>
      </c>
      <c r="K26" s="39"/>
      <c r="L26" s="122">
        <v>0.1</v>
      </c>
      <c r="M26" s="78"/>
      <c r="N26" s="202">
        <f t="shared" si="1"/>
        <v>0</v>
      </c>
      <c r="O26" s="203">
        <f t="shared" si="2"/>
        <v>0</v>
      </c>
      <c r="P26" s="204">
        <f t="shared" si="3"/>
        <v>0</v>
      </c>
      <c r="Q26" s="204">
        <f t="shared" si="4"/>
        <v>0.1</v>
      </c>
      <c r="R26" s="205">
        <f t="shared" si="5"/>
        <v>0</v>
      </c>
    </row>
    <row r="27" spans="1:18" ht="15" thickBot="1" x14ac:dyDescent="0.3">
      <c r="A27" s="248" t="s">
        <v>60</v>
      </c>
      <c r="B27" s="249"/>
      <c r="C27" s="249"/>
      <c r="D27" s="249"/>
      <c r="E27" s="249"/>
      <c r="F27" s="249"/>
      <c r="G27" s="249"/>
      <c r="H27" s="249"/>
      <c r="I27" s="250"/>
      <c r="J27" s="33"/>
      <c r="K27" s="54"/>
      <c r="L27" s="53">
        <v>0.25</v>
      </c>
      <c r="N27" s="197">
        <f>IF(O27=1,SUMPRODUCT(N28:N34,O28:O34)/SUMPRODUCT(L28:L34,O28:O34),0)</f>
        <v>0</v>
      </c>
      <c r="O27" s="194">
        <f>IF(SUM(O28:O38)=0,0,1)</f>
        <v>0</v>
      </c>
      <c r="Q27" s="195">
        <f>SUM(Q28:Q34)</f>
        <v>1</v>
      </c>
    </row>
    <row r="28" spans="1:18" x14ac:dyDescent="0.25">
      <c r="A28" s="243" t="s">
        <v>59</v>
      </c>
      <c r="B28" s="251" t="s">
        <v>58</v>
      </c>
      <c r="C28" s="152"/>
      <c r="D28" s="77" t="s">
        <v>57</v>
      </c>
      <c r="E28" s="144"/>
      <c r="F28" s="142"/>
      <c r="G28" s="142"/>
      <c r="H28" s="142"/>
      <c r="I28" s="164"/>
      <c r="J28" s="33" t="str">
        <f t="shared" ref="J28:J38" si="6">(IF(O28&gt;1,"◄",""))</f>
        <v/>
      </c>
      <c r="K28" s="39"/>
      <c r="L28" s="122">
        <v>0.1</v>
      </c>
      <c r="N28" s="198">
        <f t="shared" ref="N28:N34" si="7">(IF(G28&lt;&gt;"",1/3,0)+IF(H28&lt;&gt;"",2/3,0)+IF(I28&lt;&gt;"",1,0))*L28*20</f>
        <v>0</v>
      </c>
      <c r="O28" s="199">
        <f t="shared" ref="O28:O34" si="8">IF(E28="",IF(F28&lt;&gt;"",1,0)+IF(G28&lt;&gt;"",1,0)+IF(H28&lt;&gt;"",1,0)+IF(I28&lt;&gt;"",1,0),0)</f>
        <v>0</v>
      </c>
      <c r="P28" s="200">
        <f t="shared" ref="P28:P34" si="9">IF(E28&lt;&gt;"",0,(IF(F28&lt;&gt;"",0.02,(N28/(L28*20)))))</f>
        <v>0</v>
      </c>
      <c r="Q28" s="200">
        <f t="shared" ref="Q28:Q34" si="10">IF(E28&lt;&gt;"",0,L28)</f>
        <v>0.1</v>
      </c>
      <c r="R28" s="201">
        <f t="shared" ref="R28:R34" si="11">IF(J28&lt;&gt;"",1,0)</f>
        <v>0</v>
      </c>
    </row>
    <row r="29" spans="1:18" x14ac:dyDescent="0.25">
      <c r="A29" s="243"/>
      <c r="B29" s="251"/>
      <c r="C29" s="150"/>
      <c r="D29" s="75" t="s">
        <v>56</v>
      </c>
      <c r="E29" s="123"/>
      <c r="F29" s="138"/>
      <c r="G29" s="138"/>
      <c r="H29" s="138"/>
      <c r="I29" s="171"/>
      <c r="J29" s="33" t="str">
        <f t="shared" si="6"/>
        <v/>
      </c>
      <c r="K29" s="39"/>
      <c r="L29" s="122">
        <v>0.2</v>
      </c>
      <c r="N29" s="206">
        <f t="shared" si="7"/>
        <v>0</v>
      </c>
      <c r="O29" s="207">
        <f t="shared" si="8"/>
        <v>0</v>
      </c>
      <c r="P29" s="208">
        <f t="shared" si="9"/>
        <v>0</v>
      </c>
      <c r="Q29" s="208">
        <f t="shared" si="10"/>
        <v>0.2</v>
      </c>
      <c r="R29" s="209">
        <f t="shared" si="11"/>
        <v>0</v>
      </c>
    </row>
    <row r="30" spans="1:18" x14ac:dyDescent="0.25">
      <c r="A30" s="243"/>
      <c r="B30" s="251"/>
      <c r="C30" s="150"/>
      <c r="D30" s="76" t="s">
        <v>55</v>
      </c>
      <c r="E30" s="141"/>
      <c r="F30" s="137"/>
      <c r="G30" s="137"/>
      <c r="H30" s="137"/>
      <c r="I30" s="166"/>
      <c r="J30" s="33" t="str">
        <f t="shared" si="6"/>
        <v/>
      </c>
      <c r="K30" s="39"/>
      <c r="L30" s="122">
        <v>0.15</v>
      </c>
      <c r="N30" s="206">
        <f t="shared" si="7"/>
        <v>0</v>
      </c>
      <c r="O30" s="207">
        <f t="shared" si="8"/>
        <v>0</v>
      </c>
      <c r="P30" s="208">
        <f t="shared" si="9"/>
        <v>0</v>
      </c>
      <c r="Q30" s="208">
        <f t="shared" si="10"/>
        <v>0.15</v>
      </c>
      <c r="R30" s="209">
        <f t="shared" si="11"/>
        <v>0</v>
      </c>
    </row>
    <row r="31" spans="1:18" x14ac:dyDescent="0.25">
      <c r="A31" s="243"/>
      <c r="B31" s="251"/>
      <c r="C31" s="150"/>
      <c r="D31" s="75" t="s">
        <v>54</v>
      </c>
      <c r="E31" s="123"/>
      <c r="F31" s="72"/>
      <c r="G31" s="72"/>
      <c r="H31" s="72"/>
      <c r="I31" s="172"/>
      <c r="J31" s="33" t="str">
        <f t="shared" si="6"/>
        <v/>
      </c>
      <c r="K31" s="39"/>
      <c r="L31" s="122">
        <v>0.15</v>
      </c>
      <c r="N31" s="206">
        <f t="shared" si="7"/>
        <v>0</v>
      </c>
      <c r="O31" s="207">
        <f t="shared" si="8"/>
        <v>0</v>
      </c>
      <c r="P31" s="208">
        <f t="shared" si="9"/>
        <v>0</v>
      </c>
      <c r="Q31" s="208">
        <f t="shared" si="10"/>
        <v>0.15</v>
      </c>
      <c r="R31" s="209">
        <f t="shared" si="11"/>
        <v>0</v>
      </c>
    </row>
    <row r="32" spans="1:18" x14ac:dyDescent="0.25">
      <c r="A32" s="243"/>
      <c r="B32" s="251"/>
      <c r="C32" s="150"/>
      <c r="D32" s="71" t="s">
        <v>53</v>
      </c>
      <c r="E32" s="141"/>
      <c r="F32" s="70"/>
      <c r="G32" s="70"/>
      <c r="H32" s="70"/>
      <c r="I32" s="173"/>
      <c r="J32" s="33" t="str">
        <f t="shared" si="6"/>
        <v/>
      </c>
      <c r="K32" s="39"/>
      <c r="L32" s="122">
        <v>0.2</v>
      </c>
      <c r="N32" s="206">
        <f t="shared" si="7"/>
        <v>0</v>
      </c>
      <c r="O32" s="207">
        <f t="shared" si="8"/>
        <v>0</v>
      </c>
      <c r="P32" s="208">
        <f t="shared" si="9"/>
        <v>0</v>
      </c>
      <c r="Q32" s="208">
        <f t="shared" si="10"/>
        <v>0.2</v>
      </c>
      <c r="R32" s="209">
        <f t="shared" si="11"/>
        <v>0</v>
      </c>
    </row>
    <row r="33" spans="1:18" ht="28.8" x14ac:dyDescent="0.25">
      <c r="A33" s="243"/>
      <c r="B33" s="251"/>
      <c r="C33" s="150"/>
      <c r="D33" s="74" t="s">
        <v>52</v>
      </c>
      <c r="E33" s="47"/>
      <c r="F33" s="73"/>
      <c r="G33" s="73"/>
      <c r="H33" s="73"/>
      <c r="I33" s="172"/>
      <c r="J33" s="33" t="str">
        <f t="shared" si="6"/>
        <v/>
      </c>
      <c r="K33" s="39"/>
      <c r="L33" s="122">
        <v>0.1</v>
      </c>
      <c r="N33" s="206">
        <f t="shared" si="7"/>
        <v>0</v>
      </c>
      <c r="O33" s="207">
        <f t="shared" si="8"/>
        <v>0</v>
      </c>
      <c r="P33" s="208">
        <f t="shared" si="9"/>
        <v>0</v>
      </c>
      <c r="Q33" s="208">
        <f t="shared" si="10"/>
        <v>0.1</v>
      </c>
      <c r="R33" s="209">
        <f t="shared" si="11"/>
        <v>0</v>
      </c>
    </row>
    <row r="34" spans="1:18" ht="15" thickBot="1" x14ac:dyDescent="0.3">
      <c r="A34" s="243"/>
      <c r="B34" s="251"/>
      <c r="C34" s="150"/>
      <c r="D34" s="71" t="s">
        <v>51</v>
      </c>
      <c r="E34" s="141"/>
      <c r="F34" s="70"/>
      <c r="G34" s="70"/>
      <c r="H34" s="70"/>
      <c r="I34" s="173"/>
      <c r="J34" s="33" t="str">
        <f t="shared" si="6"/>
        <v/>
      </c>
      <c r="K34" s="39"/>
      <c r="L34" s="122">
        <v>0.1</v>
      </c>
      <c r="N34" s="202">
        <f t="shared" si="7"/>
        <v>0</v>
      </c>
      <c r="O34" s="203">
        <f t="shared" si="8"/>
        <v>0</v>
      </c>
      <c r="P34" s="204">
        <f t="shared" si="9"/>
        <v>0</v>
      </c>
      <c r="Q34" s="204">
        <f t="shared" si="10"/>
        <v>0.1</v>
      </c>
      <c r="R34" s="205">
        <f t="shared" si="11"/>
        <v>0</v>
      </c>
    </row>
    <row r="35" spans="1:18" x14ac:dyDescent="0.25">
      <c r="A35" s="243"/>
      <c r="B35" s="251"/>
      <c r="C35" s="252"/>
      <c r="D35" s="252"/>
      <c r="E35" s="252"/>
      <c r="F35" s="252"/>
      <c r="G35" s="252"/>
      <c r="H35" s="252"/>
      <c r="I35" s="254"/>
      <c r="J35" s="33" t="str">
        <f t="shared" si="6"/>
        <v/>
      </c>
      <c r="K35" s="262"/>
      <c r="L35" s="122"/>
      <c r="N35" s="210"/>
      <c r="O35" s="211"/>
      <c r="P35" s="212"/>
      <c r="Q35" s="212"/>
      <c r="R35" s="213"/>
    </row>
    <row r="36" spans="1:18" x14ac:dyDescent="0.25">
      <c r="A36" s="243"/>
      <c r="B36" s="251"/>
      <c r="C36" s="252"/>
      <c r="D36" s="252"/>
      <c r="E36" s="252"/>
      <c r="F36" s="252"/>
      <c r="G36" s="252"/>
      <c r="H36" s="252"/>
      <c r="I36" s="254"/>
      <c r="J36" s="33" t="str">
        <f t="shared" si="6"/>
        <v/>
      </c>
      <c r="K36" s="262"/>
      <c r="L36" s="122"/>
      <c r="N36" s="214"/>
      <c r="O36" s="215"/>
      <c r="P36" s="216"/>
      <c r="Q36" s="216"/>
      <c r="R36" s="217"/>
    </row>
    <row r="37" spans="1:18" ht="15" customHeight="1" x14ac:dyDescent="0.25">
      <c r="A37" s="243"/>
      <c r="B37" s="251"/>
      <c r="C37" s="252"/>
      <c r="D37" s="252"/>
      <c r="E37" s="252"/>
      <c r="F37" s="252"/>
      <c r="G37" s="252"/>
      <c r="H37" s="252"/>
      <c r="I37" s="254"/>
      <c r="J37" s="33" t="str">
        <f t="shared" si="6"/>
        <v/>
      </c>
      <c r="K37" s="262"/>
      <c r="L37" s="122"/>
      <c r="N37" s="214"/>
      <c r="O37" s="215"/>
      <c r="P37" s="216"/>
      <c r="Q37" s="216"/>
      <c r="R37" s="217"/>
    </row>
    <row r="38" spans="1:18" ht="15" thickBot="1" x14ac:dyDescent="0.3">
      <c r="A38" s="243"/>
      <c r="B38" s="251"/>
      <c r="C38" s="253"/>
      <c r="D38" s="253"/>
      <c r="E38" s="253"/>
      <c r="F38" s="253"/>
      <c r="G38" s="253"/>
      <c r="H38" s="253"/>
      <c r="I38" s="255"/>
      <c r="J38" s="33" t="str">
        <f t="shared" si="6"/>
        <v/>
      </c>
      <c r="K38" s="262"/>
      <c r="L38" s="122"/>
      <c r="N38" s="218"/>
      <c r="O38" s="219"/>
      <c r="P38" s="220"/>
      <c r="Q38" s="220"/>
      <c r="R38" s="221"/>
    </row>
    <row r="39" spans="1:18" ht="15" thickBot="1" x14ac:dyDescent="0.3">
      <c r="A39" s="239" t="s">
        <v>50</v>
      </c>
      <c r="B39" s="240"/>
      <c r="C39" s="240"/>
      <c r="D39" s="240"/>
      <c r="E39" s="240"/>
      <c r="F39" s="240"/>
      <c r="G39" s="240"/>
      <c r="H39" s="240"/>
      <c r="I39" s="241"/>
      <c r="J39" s="33"/>
      <c r="K39" s="54"/>
      <c r="L39" s="53">
        <v>0.4</v>
      </c>
      <c r="N39" s="197">
        <f>IF(O39=1,SUMPRODUCT(N40:N43,O40:O43)/SUMPRODUCT(L40:L43,O40:O43),0)</f>
        <v>0</v>
      </c>
      <c r="O39" s="194">
        <f>IF(SUM(O40:O43)=0,0,1)</f>
        <v>0</v>
      </c>
      <c r="Q39" s="195">
        <f>SUM(Q40:Q43)</f>
        <v>1</v>
      </c>
    </row>
    <row r="40" spans="1:18" ht="69" x14ac:dyDescent="0.25">
      <c r="A40" s="148" t="s">
        <v>49</v>
      </c>
      <c r="B40" s="68" t="s">
        <v>48</v>
      </c>
      <c r="C40" s="152"/>
      <c r="D40" s="67" t="s">
        <v>47</v>
      </c>
      <c r="E40" s="66"/>
      <c r="F40" s="65"/>
      <c r="G40" s="65"/>
      <c r="H40" s="65"/>
      <c r="I40" s="174"/>
      <c r="J40" s="33" t="str">
        <f>(IF(O40&gt;1,"◄",""))</f>
        <v/>
      </c>
      <c r="K40" s="39"/>
      <c r="L40" s="122">
        <v>0.25</v>
      </c>
      <c r="N40" s="198">
        <f>(IF(G40&lt;&gt;"",1/3,0)+IF(H40&lt;&gt;"",2/3,0)+IF(I40&lt;&gt;"",1,0))*L40*20</f>
        <v>0</v>
      </c>
      <c r="O40" s="199">
        <f>IF(E40="",IF(F40&lt;&gt;"",1,0)+IF(G40&lt;&gt;"",1,0)+IF(H40&lt;&gt;"",1,0)+IF(I40&lt;&gt;"",1,0),0)</f>
        <v>0</v>
      </c>
      <c r="P40" s="200">
        <f>IF(E40&lt;&gt;"",0,(IF(F40&lt;&gt;"",0.02,(N40/(L40*20)))))</f>
        <v>0</v>
      </c>
      <c r="Q40" s="200">
        <f>IF(E40&lt;&gt;"",0,L40)</f>
        <v>0.25</v>
      </c>
      <c r="R40" s="201">
        <f>IF(J40&lt;&gt;"",1,0)</f>
        <v>0</v>
      </c>
    </row>
    <row r="41" spans="1:18" ht="39.6" x14ac:dyDescent="0.25">
      <c r="A41" s="146" t="s">
        <v>46</v>
      </c>
      <c r="B41" s="64" t="s">
        <v>45</v>
      </c>
      <c r="C41" s="126"/>
      <c r="D41" s="63" t="s">
        <v>44</v>
      </c>
      <c r="E41" s="141"/>
      <c r="F41" s="137"/>
      <c r="G41" s="137"/>
      <c r="H41" s="137"/>
      <c r="I41" s="166"/>
      <c r="J41" s="33" t="str">
        <f>(IF(O41&gt;1,"◄",""))</f>
        <v/>
      </c>
      <c r="K41" s="39"/>
      <c r="L41" s="122">
        <v>0.25</v>
      </c>
      <c r="N41" s="206">
        <f>(IF(G41&lt;&gt;"",1/3,0)+IF(H41&lt;&gt;"",2/3,0)+IF(I41&lt;&gt;"",1,0))*L41*20</f>
        <v>0</v>
      </c>
      <c r="O41" s="207">
        <f>IF(E41="",IF(F41&lt;&gt;"",1,0)+IF(G41&lt;&gt;"",1,0)+IF(H41&lt;&gt;"",1,0)+IF(I41&lt;&gt;"",1,0),0)</f>
        <v>0</v>
      </c>
      <c r="P41" s="208">
        <f>IF(E41&lt;&gt;"",0,(IF(F41&lt;&gt;"",0.02,(N41/(L41*20)))))</f>
        <v>0</v>
      </c>
      <c r="Q41" s="208">
        <f>IF(E41&lt;&gt;"",0,L41)</f>
        <v>0.25</v>
      </c>
      <c r="R41" s="209">
        <f>IF(J41&lt;&gt;"",1,0)</f>
        <v>0</v>
      </c>
    </row>
    <row r="42" spans="1:18" ht="92.4" x14ac:dyDescent="0.25">
      <c r="A42" s="187" t="s">
        <v>43</v>
      </c>
      <c r="B42" s="62" t="s">
        <v>42</v>
      </c>
      <c r="C42" s="126"/>
      <c r="D42" s="61" t="s">
        <v>41</v>
      </c>
      <c r="E42" s="123"/>
      <c r="F42" s="138"/>
      <c r="G42" s="138"/>
      <c r="H42" s="138"/>
      <c r="I42" s="171"/>
      <c r="J42" s="33" t="str">
        <f>(IF(O42&gt;1,"◄",""))</f>
        <v/>
      </c>
      <c r="K42" s="39"/>
      <c r="L42" s="122">
        <v>0.25</v>
      </c>
      <c r="N42" s="206">
        <f>(IF(G42&lt;&gt;"",1/3,0)+IF(H42&lt;&gt;"",2/3,0)+IF(I42&lt;&gt;"",1,0))*L42*20</f>
        <v>0</v>
      </c>
      <c r="O42" s="207">
        <f>IF(E42="",IF(F42&lt;&gt;"",1,0)+IF(G42&lt;&gt;"",1,0)+IF(H42&lt;&gt;"",1,0)+IF(I42&lt;&gt;"",1,0),0)</f>
        <v>0</v>
      </c>
      <c r="P42" s="208">
        <f>IF(E42&lt;&gt;"",0,(IF(F42&lt;&gt;"",0.02,(N42/(L42*20)))))</f>
        <v>0</v>
      </c>
      <c r="Q42" s="208">
        <f>IF(E42&lt;&gt;"",0,L42)</f>
        <v>0.25</v>
      </c>
      <c r="R42" s="209">
        <f>IF(J42&lt;&gt;"",1,0)</f>
        <v>0</v>
      </c>
    </row>
    <row r="43" spans="1:18" ht="27" customHeight="1" thickBot="1" x14ac:dyDescent="0.3">
      <c r="A43" s="146" t="s">
        <v>40</v>
      </c>
      <c r="B43" s="60" t="s">
        <v>39</v>
      </c>
      <c r="C43" s="127"/>
      <c r="D43" s="170" t="s">
        <v>38</v>
      </c>
      <c r="E43" s="59"/>
      <c r="F43" s="58"/>
      <c r="G43" s="58"/>
      <c r="H43" s="58"/>
      <c r="I43" s="177"/>
      <c r="J43" s="33" t="str">
        <f>(IF(O43&gt;1,"◄",""))</f>
        <v/>
      </c>
      <c r="K43" s="39"/>
      <c r="L43" s="122">
        <v>0.25</v>
      </c>
      <c r="N43" s="202">
        <f>(IF(G43&lt;&gt;"",1/3,0)+IF(H43&lt;&gt;"",2/3,0)+IF(I43&lt;&gt;"",1,0))*L43*20</f>
        <v>0</v>
      </c>
      <c r="O43" s="203">
        <f>IF(E43="",IF(F43&lt;&gt;"",1,0)+IF(G43&lt;&gt;"",1,0)+IF(H43&lt;&gt;"",1,0)+IF(I43&lt;&gt;"",1,0),0)</f>
        <v>0</v>
      </c>
      <c r="P43" s="204">
        <f>IF(E43&lt;&gt;"",0,(IF(F43&lt;&gt;"",0.02,(N43/(L43*20)))))</f>
        <v>0</v>
      </c>
      <c r="Q43" s="204">
        <f>IF(E43&lt;&gt;"",0,L43)</f>
        <v>0.25</v>
      </c>
      <c r="R43" s="205">
        <f>IF(J43&lt;&gt;"",1,0)</f>
        <v>0</v>
      </c>
    </row>
    <row r="44" spans="1:18" ht="15" thickBot="1" x14ac:dyDescent="0.3">
      <c r="A44" s="248" t="s">
        <v>27</v>
      </c>
      <c r="B44" s="249"/>
      <c r="C44" s="249"/>
      <c r="D44" s="249"/>
      <c r="E44" s="249"/>
      <c r="F44" s="249"/>
      <c r="G44" s="249"/>
      <c r="H44" s="249"/>
      <c r="I44" s="250"/>
      <c r="J44" s="33"/>
      <c r="K44" s="54"/>
      <c r="L44" s="53">
        <v>0.15</v>
      </c>
      <c r="N44" s="197">
        <f>IF(O44=1,SUMPRODUCT(N45:N52,O45:O52)/SUMPRODUCT(L45:L52,O45:O52),0)</f>
        <v>0</v>
      </c>
      <c r="O44" s="194">
        <f>IF(SUM(O45:O52)=0,0,1)</f>
        <v>0</v>
      </c>
      <c r="Q44" s="195">
        <f>SUM(Q45:Q52)</f>
        <v>1</v>
      </c>
    </row>
    <row r="45" spans="1:18" x14ac:dyDescent="0.25">
      <c r="A45" s="52" t="s">
        <v>26</v>
      </c>
      <c r="B45" s="51" t="s">
        <v>25</v>
      </c>
      <c r="C45" s="50"/>
      <c r="D45" s="49" t="s">
        <v>24</v>
      </c>
      <c r="E45" s="41"/>
      <c r="F45" s="40"/>
      <c r="G45" s="40"/>
      <c r="H45" s="40"/>
      <c r="I45" s="164"/>
      <c r="J45" s="33" t="str">
        <f>(IF(O45&gt;1,"◄",""))</f>
        <v/>
      </c>
      <c r="K45" s="39"/>
      <c r="L45" s="122">
        <v>0.2</v>
      </c>
      <c r="N45" s="198">
        <f>(IF(G45&lt;&gt;"",1/3,0)+IF(H45&lt;&gt;"",2/3,0)+IF(I45&lt;&gt;"",1,0))*L45*20</f>
        <v>0</v>
      </c>
      <c r="O45" s="199">
        <f t="shared" ref="O45:O51" si="12">IF(E45="",IF(F45&lt;&gt;"",1,0)+IF(G45&lt;&gt;"",1,0)+IF(H45&lt;&gt;"",1,0)+IF(I45&lt;&gt;"",1,0),0)</f>
        <v>0</v>
      </c>
      <c r="P45" s="200">
        <f t="shared" ref="P45:P51" si="13">IF(E45&lt;&gt;"",0,(IF(F45&lt;&gt;"",0.02,(N45/(L45*20)))))</f>
        <v>0</v>
      </c>
      <c r="Q45" s="200">
        <f t="shared" ref="Q45:Q51" si="14">IF(E45&lt;&gt;"",0,L45)</f>
        <v>0.2</v>
      </c>
      <c r="R45" s="201">
        <f t="shared" ref="R45:R51" si="15">IF(J45&lt;&gt;"",1,0)</f>
        <v>0</v>
      </c>
    </row>
    <row r="46" spans="1:18" x14ac:dyDescent="0.25">
      <c r="A46" s="256" t="s">
        <v>23</v>
      </c>
      <c r="B46" s="259" t="s">
        <v>22</v>
      </c>
      <c r="C46" s="150"/>
      <c r="D46" s="48" t="s">
        <v>21</v>
      </c>
      <c r="E46" s="47"/>
      <c r="F46" s="46"/>
      <c r="G46" s="46"/>
      <c r="H46" s="46"/>
      <c r="I46" s="188"/>
      <c r="J46" s="33"/>
      <c r="K46" s="39"/>
      <c r="L46" s="122">
        <v>0.2</v>
      </c>
      <c r="N46" s="206">
        <f t="shared" ref="N46:N51" si="16">(IF(G46&lt;&gt;"",1/3,0)+IF(H46&lt;&gt;"",2/3,0)+IF(I46&lt;&gt;"",1,0))*L46*20</f>
        <v>0</v>
      </c>
      <c r="O46" s="207">
        <f t="shared" si="12"/>
        <v>0</v>
      </c>
      <c r="P46" s="208">
        <f t="shared" si="13"/>
        <v>0</v>
      </c>
      <c r="Q46" s="208">
        <f t="shared" si="14"/>
        <v>0.2</v>
      </c>
      <c r="R46" s="209">
        <f t="shared" si="15"/>
        <v>0</v>
      </c>
    </row>
    <row r="47" spans="1:18" x14ac:dyDescent="0.25">
      <c r="A47" s="257"/>
      <c r="B47" s="260"/>
      <c r="C47" s="150"/>
      <c r="D47" s="45" t="s">
        <v>20</v>
      </c>
      <c r="E47" s="141"/>
      <c r="F47" s="137"/>
      <c r="G47" s="137"/>
      <c r="H47" s="137"/>
      <c r="I47" s="166"/>
      <c r="J47" s="33" t="str">
        <f t="shared" ref="J47:J52" si="17">(IF(O47&gt;1,"◄",""))</f>
        <v/>
      </c>
      <c r="K47" s="39"/>
      <c r="L47" s="122">
        <v>0.1</v>
      </c>
      <c r="N47" s="206">
        <f t="shared" si="16"/>
        <v>0</v>
      </c>
      <c r="O47" s="207">
        <f t="shared" si="12"/>
        <v>0</v>
      </c>
      <c r="P47" s="208">
        <f t="shared" si="13"/>
        <v>0</v>
      </c>
      <c r="Q47" s="208">
        <f t="shared" si="14"/>
        <v>0.1</v>
      </c>
      <c r="R47" s="209">
        <f t="shared" si="15"/>
        <v>0</v>
      </c>
    </row>
    <row r="48" spans="1:18" x14ac:dyDescent="0.25">
      <c r="A48" s="257"/>
      <c r="B48" s="260"/>
      <c r="C48" s="150"/>
      <c r="D48" s="44" t="s">
        <v>19</v>
      </c>
      <c r="E48" s="123"/>
      <c r="F48" s="138"/>
      <c r="G48" s="138"/>
      <c r="H48" s="138"/>
      <c r="I48" s="171"/>
      <c r="J48" s="33" t="str">
        <f t="shared" si="17"/>
        <v/>
      </c>
      <c r="K48" s="39"/>
      <c r="L48" s="122">
        <v>0.1</v>
      </c>
      <c r="N48" s="206">
        <f t="shared" si="16"/>
        <v>0</v>
      </c>
      <c r="O48" s="207">
        <f t="shared" si="12"/>
        <v>0</v>
      </c>
      <c r="P48" s="208">
        <f t="shared" si="13"/>
        <v>0</v>
      </c>
      <c r="Q48" s="208">
        <f t="shared" si="14"/>
        <v>0.1</v>
      </c>
      <c r="R48" s="209">
        <f t="shared" si="15"/>
        <v>0</v>
      </c>
    </row>
    <row r="49" spans="1:18" x14ac:dyDescent="0.25">
      <c r="A49" s="257"/>
      <c r="B49" s="260"/>
      <c r="C49" s="150"/>
      <c r="D49" s="124" t="s">
        <v>18</v>
      </c>
      <c r="E49" s="141"/>
      <c r="F49" s="137"/>
      <c r="G49" s="137"/>
      <c r="H49" s="137"/>
      <c r="I49" s="166"/>
      <c r="J49" s="33" t="str">
        <f t="shared" si="17"/>
        <v/>
      </c>
      <c r="K49" s="39"/>
      <c r="L49" s="122">
        <v>0.1</v>
      </c>
      <c r="N49" s="206">
        <f t="shared" si="16"/>
        <v>0</v>
      </c>
      <c r="O49" s="207">
        <f t="shared" si="12"/>
        <v>0</v>
      </c>
      <c r="P49" s="208">
        <f t="shared" si="13"/>
        <v>0</v>
      </c>
      <c r="Q49" s="208">
        <f t="shared" si="14"/>
        <v>0.1</v>
      </c>
      <c r="R49" s="209">
        <f t="shared" si="15"/>
        <v>0</v>
      </c>
    </row>
    <row r="50" spans="1:18" x14ac:dyDescent="0.25">
      <c r="A50" s="258"/>
      <c r="B50" s="261"/>
      <c r="C50" s="150"/>
      <c r="D50" s="44" t="s">
        <v>17</v>
      </c>
      <c r="E50" s="56"/>
      <c r="F50" s="55"/>
      <c r="G50" s="55"/>
      <c r="H50" s="55"/>
      <c r="I50" s="178"/>
      <c r="J50" s="33" t="str">
        <f t="shared" si="17"/>
        <v/>
      </c>
      <c r="K50" s="39"/>
      <c r="L50" s="122">
        <v>0.1</v>
      </c>
      <c r="N50" s="206">
        <f t="shared" si="16"/>
        <v>0</v>
      </c>
      <c r="O50" s="207">
        <f t="shared" si="12"/>
        <v>0</v>
      </c>
      <c r="P50" s="208">
        <f t="shared" si="13"/>
        <v>0</v>
      </c>
      <c r="Q50" s="208">
        <f t="shared" si="14"/>
        <v>0.1</v>
      </c>
      <c r="R50" s="209">
        <f t="shared" si="15"/>
        <v>0</v>
      </c>
    </row>
    <row r="51" spans="1:18" x14ac:dyDescent="0.25">
      <c r="A51" s="265" t="s">
        <v>16</v>
      </c>
      <c r="B51" s="267" t="s">
        <v>15</v>
      </c>
      <c r="C51" s="269"/>
      <c r="D51" s="271" t="s">
        <v>14</v>
      </c>
      <c r="E51" s="128"/>
      <c r="F51" s="42"/>
      <c r="G51" s="42"/>
      <c r="H51" s="42"/>
      <c r="I51" s="189"/>
      <c r="J51" s="33" t="str">
        <f t="shared" si="17"/>
        <v/>
      </c>
      <c r="K51" s="39"/>
      <c r="L51" s="280">
        <v>0.2</v>
      </c>
      <c r="N51" s="281">
        <f t="shared" si="16"/>
        <v>0</v>
      </c>
      <c r="O51" s="273">
        <f t="shared" si="12"/>
        <v>0</v>
      </c>
      <c r="P51" s="275">
        <f t="shared" si="13"/>
        <v>0</v>
      </c>
      <c r="Q51" s="275">
        <f t="shared" si="14"/>
        <v>0.2</v>
      </c>
      <c r="R51" s="277">
        <f t="shared" si="15"/>
        <v>0</v>
      </c>
    </row>
    <row r="52" spans="1:18" ht="15" thickBot="1" x14ac:dyDescent="0.3">
      <c r="A52" s="266"/>
      <c r="B52" s="268"/>
      <c r="C52" s="270"/>
      <c r="D52" s="272"/>
      <c r="E52" s="190"/>
      <c r="F52" s="191"/>
      <c r="G52" s="191"/>
      <c r="H52" s="191"/>
      <c r="I52" s="192"/>
      <c r="J52" s="33" t="str">
        <f t="shared" si="17"/>
        <v/>
      </c>
      <c r="K52" s="39"/>
      <c r="L52" s="280"/>
      <c r="N52" s="282"/>
      <c r="O52" s="274"/>
      <c r="P52" s="276"/>
      <c r="Q52" s="276"/>
      <c r="R52" s="278"/>
    </row>
    <row r="53" spans="1:18" x14ac:dyDescent="0.25">
      <c r="A53" s="35"/>
      <c r="D53" s="38" t="s">
        <v>13</v>
      </c>
      <c r="F53" s="279">
        <f>Q14*L14+Q17*L17+L44*Q44+Q27*L27+L39*Q39</f>
        <v>1</v>
      </c>
      <c r="G53" s="279"/>
      <c r="H53" s="279"/>
      <c r="I53" s="279"/>
      <c r="L53" s="37">
        <f>L14+L17+L44+L27+L39</f>
        <v>1</v>
      </c>
      <c r="O53" s="194">
        <f>O14+O17+O27+O44+O39</f>
        <v>0</v>
      </c>
      <c r="Q53" s="222"/>
      <c r="R53" s="196">
        <f>SUM(R14:R52)</f>
        <v>0</v>
      </c>
    </row>
    <row r="54" spans="1:18" ht="16.2" thickBot="1" x14ac:dyDescent="0.3">
      <c r="A54" s="35"/>
      <c r="D54" s="34" t="s">
        <v>12</v>
      </c>
      <c r="F54" s="263">
        <f>IF(F53&lt;60%,"!",IF(R53&lt;&gt;0,"",(IF(O53&lt;&gt;0,(N14*L14+N17*L17+N27*L27+L39*N39+N44*L44),0))))</f>
        <v>0</v>
      </c>
      <c r="G54" s="263"/>
      <c r="H54" s="264" t="s">
        <v>11</v>
      </c>
      <c r="I54" s="264"/>
      <c r="J54" s="36"/>
      <c r="L54" s="122"/>
    </row>
    <row r="55" spans="1:18" ht="15" thickBot="1" x14ac:dyDescent="0.3">
      <c r="A55" s="35"/>
      <c r="D55" s="34" t="s">
        <v>10</v>
      </c>
      <c r="F55" s="155"/>
      <c r="G55" s="153"/>
      <c r="H55" s="286" t="s">
        <v>9</v>
      </c>
      <c r="I55" s="286"/>
      <c r="L55" s="122"/>
    </row>
    <row r="56" spans="1:18" ht="16.2" thickBot="1" x14ac:dyDescent="0.3">
      <c r="A56" s="35"/>
      <c r="D56" s="34" t="s">
        <v>8</v>
      </c>
      <c r="F56" s="287">
        <f>IF(R53&lt;&gt;0,"",F55*3)</f>
        <v>0</v>
      </c>
      <c r="G56" s="287"/>
      <c r="H56" s="288" t="s">
        <v>7</v>
      </c>
      <c r="I56" s="288"/>
      <c r="J56" s="33"/>
      <c r="L56" s="122"/>
    </row>
    <row r="57" spans="1:18" x14ac:dyDescent="0.25">
      <c r="A57" s="289" t="s">
        <v>6</v>
      </c>
      <c r="B57" s="290"/>
      <c r="C57" s="290"/>
      <c r="D57" s="290"/>
      <c r="E57" s="290"/>
      <c r="F57" s="290"/>
      <c r="G57" s="290"/>
      <c r="H57" s="290"/>
      <c r="I57" s="290"/>
      <c r="L57" s="122"/>
    </row>
    <row r="58" spans="1:18" ht="15" thickBot="1" x14ac:dyDescent="0.3">
      <c r="A58" s="291" t="s">
        <v>5</v>
      </c>
      <c r="B58" s="292"/>
      <c r="C58" s="292"/>
      <c r="D58" s="292"/>
      <c r="E58" s="292"/>
      <c r="F58" s="292"/>
      <c r="G58" s="292"/>
      <c r="H58" s="292"/>
      <c r="I58" s="292"/>
      <c r="J58" s="32" t="s">
        <v>4</v>
      </c>
      <c r="L58" s="122"/>
    </row>
    <row r="59" spans="1:18" ht="15" customHeight="1" x14ac:dyDescent="0.25">
      <c r="A59" s="293" t="s">
        <v>3</v>
      </c>
      <c r="B59" s="294"/>
      <c r="C59" s="31"/>
      <c r="D59" s="295" t="str">
        <f>(IF(R53&gt;0,"Attention erreur de saisie ! Voir ci-dessus",""))</f>
        <v/>
      </c>
      <c r="E59" s="295"/>
      <c r="F59" s="295"/>
      <c r="G59" s="295"/>
      <c r="H59" s="295"/>
      <c r="I59" s="295"/>
      <c r="J59" s="30"/>
      <c r="L59" s="122"/>
    </row>
    <row r="60" spans="1:18" ht="15" thickBot="1" x14ac:dyDescent="0.3">
      <c r="A60" s="296"/>
      <c r="B60" s="297"/>
      <c r="C60" s="297"/>
      <c r="D60" s="297"/>
      <c r="E60" s="297"/>
      <c r="F60" s="297"/>
      <c r="G60" s="297"/>
      <c r="H60" s="297"/>
      <c r="I60" s="297"/>
      <c r="J60" s="26"/>
      <c r="L60" s="122"/>
    </row>
    <row r="61" spans="1:18" ht="15" thickBot="1" x14ac:dyDescent="0.3">
      <c r="A61" s="29"/>
      <c r="B61" s="28"/>
      <c r="C61" s="28"/>
      <c r="D61" s="28"/>
      <c r="E61" s="27"/>
      <c r="F61" s="27"/>
      <c r="G61" s="27"/>
      <c r="H61" s="27"/>
      <c r="I61" s="27"/>
      <c r="J61" s="26"/>
      <c r="L61" s="122"/>
    </row>
    <row r="62" spans="1:18" x14ac:dyDescent="0.25">
      <c r="A62" s="298" t="s">
        <v>2</v>
      </c>
      <c r="B62" s="299"/>
      <c r="C62" s="25"/>
      <c r="D62" s="24" t="s">
        <v>1</v>
      </c>
      <c r="E62" s="23"/>
      <c r="F62" s="300" t="s">
        <v>0</v>
      </c>
      <c r="G62" s="300"/>
      <c r="H62" s="300"/>
      <c r="I62" s="300"/>
      <c r="J62" s="1"/>
      <c r="L62" s="122"/>
    </row>
    <row r="63" spans="1:18" ht="15" thickBot="1" x14ac:dyDescent="0.3">
      <c r="A63" s="283"/>
      <c r="B63" s="284"/>
      <c r="C63" s="21"/>
      <c r="D63" s="20"/>
      <c r="E63" s="19"/>
      <c r="F63" s="285"/>
      <c r="G63" s="285"/>
      <c r="H63" s="285"/>
      <c r="I63" s="285"/>
      <c r="L63" s="122"/>
    </row>
    <row r="64" spans="1:18" x14ac:dyDescent="0.25">
      <c r="A64" s="283"/>
      <c r="B64" s="284"/>
      <c r="C64" s="21"/>
      <c r="D64" s="20"/>
      <c r="E64" s="19"/>
      <c r="L64" s="122"/>
    </row>
    <row r="65" spans="1:12" x14ac:dyDescent="0.25">
      <c r="A65" s="303"/>
      <c r="B65" s="304"/>
      <c r="C65" s="22"/>
      <c r="D65" s="20"/>
      <c r="E65" s="19"/>
      <c r="L65" s="122"/>
    </row>
    <row r="66" spans="1:12" x14ac:dyDescent="0.25">
      <c r="A66" s="283"/>
      <c r="B66" s="284"/>
      <c r="C66" s="21"/>
      <c r="D66" s="20"/>
      <c r="E66" s="19"/>
      <c r="L66" s="122"/>
    </row>
    <row r="67" spans="1:12" ht="15" thickBot="1" x14ac:dyDescent="0.3">
      <c r="A67" s="305"/>
      <c r="B67" s="306"/>
      <c r="C67" s="18"/>
      <c r="D67" s="17"/>
      <c r="E67" s="301" t="s">
        <v>112</v>
      </c>
      <c r="F67" s="302"/>
      <c r="G67" s="302"/>
      <c r="H67" s="302"/>
      <c r="I67" s="302"/>
      <c r="J67" s="302"/>
      <c r="K67" s="16"/>
      <c r="L67" s="15"/>
    </row>
    <row r="69" spans="1:12" x14ac:dyDescent="0.25">
      <c r="B69" s="14"/>
      <c r="C69" s="14"/>
    </row>
  </sheetData>
  <sheetProtection selectLockedCells="1"/>
  <mergeCells count="51">
    <mergeCell ref="E67:J67"/>
    <mergeCell ref="A64:B64"/>
    <mergeCell ref="A65:B65"/>
    <mergeCell ref="A66:B66"/>
    <mergeCell ref="A67:B67"/>
    <mergeCell ref="A63:B63"/>
    <mergeCell ref="F63:I63"/>
    <mergeCell ref="H55:I55"/>
    <mergeCell ref="F56:G56"/>
    <mergeCell ref="H56:I56"/>
    <mergeCell ref="A57:I57"/>
    <mergeCell ref="A58:I58"/>
    <mergeCell ref="A59:B59"/>
    <mergeCell ref="D59:I59"/>
    <mergeCell ref="A60:I60"/>
    <mergeCell ref="A62:B62"/>
    <mergeCell ref="F62:I62"/>
    <mergeCell ref="O51:O52"/>
    <mergeCell ref="P51:P52"/>
    <mergeCell ref="Q51:Q52"/>
    <mergeCell ref="R51:R52"/>
    <mergeCell ref="F53:I53"/>
    <mergeCell ref="L51:L52"/>
    <mergeCell ref="N51:N52"/>
    <mergeCell ref="F54:G54"/>
    <mergeCell ref="H54:I54"/>
    <mergeCell ref="A51:A52"/>
    <mergeCell ref="B51:B52"/>
    <mergeCell ref="C51:C52"/>
    <mergeCell ref="D51:D52"/>
    <mergeCell ref="A44:I44"/>
    <mergeCell ref="A46:A50"/>
    <mergeCell ref="B46:B50"/>
    <mergeCell ref="K35:K38"/>
    <mergeCell ref="A39:I39"/>
    <mergeCell ref="A20:A26"/>
    <mergeCell ref="B20:B26"/>
    <mergeCell ref="A27:I27"/>
    <mergeCell ref="A28:A38"/>
    <mergeCell ref="B28:B38"/>
    <mergeCell ref="C35:C38"/>
    <mergeCell ref="D35:D38"/>
    <mergeCell ref="E35:I38"/>
    <mergeCell ref="A2:L2"/>
    <mergeCell ref="A18:A19"/>
    <mergeCell ref="B18:B19"/>
    <mergeCell ref="A3:L3"/>
    <mergeCell ref="E12:I12"/>
    <mergeCell ref="A13:B13"/>
    <mergeCell ref="A14:I14"/>
    <mergeCell ref="A17:I17"/>
  </mergeCells>
  <printOptions horizontalCentered="1"/>
  <pageMargins left="0.31496062992125984" right="0.31496062992125984" top="0.35433070866141736" bottom="0.35433070866141736" header="0.31496062992125984" footer="0.31496062992125984"/>
  <pageSetup paperSize="8"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9"/>
  <sheetViews>
    <sheetView view="pageBreakPreview" topLeftCell="A49" zoomScale="60" zoomScaleNormal="75" workbookViewId="0">
      <selection activeCell="E67" sqref="E67:J67"/>
    </sheetView>
  </sheetViews>
  <sheetFormatPr baseColWidth="10" defaultRowHeight="14.4" x14ac:dyDescent="0.25"/>
  <cols>
    <col min="1" max="1" width="9.5546875" style="13" customWidth="1"/>
    <col min="2" max="2" width="60" style="12" customWidth="1"/>
    <col min="3" max="3" width="4.5546875" style="12" customWidth="1"/>
    <col min="4" max="4" width="108.5546875" style="1" customWidth="1"/>
    <col min="5" max="5" width="4.44140625" style="11" customWidth="1"/>
    <col min="6" max="6" width="4.33203125" style="10" customWidth="1"/>
    <col min="7" max="9" width="3.6640625" style="10" customWidth="1"/>
    <col min="10" max="10" width="5.5546875" style="9" customWidth="1"/>
    <col min="11" max="11" width="21.109375" style="8" customWidth="1"/>
    <col min="12" max="12" width="7.33203125" style="7" customWidth="1"/>
    <col min="13" max="13" width="5.6640625" style="6" customWidth="1"/>
    <col min="14" max="14" width="9.5546875" style="193" customWidth="1"/>
    <col min="15" max="15" width="7.6640625" style="194" customWidth="1"/>
    <col min="16" max="17" width="8.5546875" style="195" customWidth="1"/>
    <col min="18" max="18" width="8" style="196" customWidth="1"/>
    <col min="19" max="19" width="11.44140625" style="3"/>
    <col min="20" max="30" width="11.44140625" style="2"/>
    <col min="31" max="256" width="11.44140625" style="1"/>
    <col min="257" max="257" width="6.88671875" style="1" customWidth="1"/>
    <col min="258" max="258" width="60" style="1" customWidth="1"/>
    <col min="259" max="259" width="15.5546875" style="1" customWidth="1"/>
    <col min="260" max="260" width="102.109375" style="1" customWidth="1"/>
    <col min="261" max="261" width="4.44140625" style="1" customWidth="1"/>
    <col min="262" max="265" width="3.6640625" style="1" customWidth="1"/>
    <col min="266" max="266" width="5.5546875" style="1" customWidth="1"/>
    <col min="267" max="267" width="21.109375" style="1" customWidth="1"/>
    <col min="268" max="268" width="7.33203125" style="1" customWidth="1"/>
    <col min="269" max="269" width="5.6640625" style="1" customWidth="1"/>
    <col min="270" max="270" width="6.33203125" style="1" customWidth="1"/>
    <col min="271" max="271" width="7.6640625" style="1" customWidth="1"/>
    <col min="272" max="273" width="8.5546875" style="1" customWidth="1"/>
    <col min="274" max="274" width="8" style="1" customWidth="1"/>
    <col min="275" max="512" width="11.44140625" style="1"/>
    <col min="513" max="513" width="6.88671875" style="1" customWidth="1"/>
    <col min="514" max="514" width="60" style="1" customWidth="1"/>
    <col min="515" max="515" width="15.5546875" style="1" customWidth="1"/>
    <col min="516" max="516" width="102.109375" style="1" customWidth="1"/>
    <col min="517" max="517" width="4.44140625" style="1" customWidth="1"/>
    <col min="518" max="521" width="3.6640625" style="1" customWidth="1"/>
    <col min="522" max="522" width="5.5546875" style="1" customWidth="1"/>
    <col min="523" max="523" width="21.109375" style="1" customWidth="1"/>
    <col min="524" max="524" width="7.33203125" style="1" customWidth="1"/>
    <col min="525" max="525" width="5.6640625" style="1" customWidth="1"/>
    <col min="526" max="526" width="6.33203125" style="1" customWidth="1"/>
    <col min="527" max="527" width="7.6640625" style="1" customWidth="1"/>
    <col min="528" max="529" width="8.5546875" style="1" customWidth="1"/>
    <col min="530" max="530" width="8" style="1" customWidth="1"/>
    <col min="531" max="768" width="11.44140625" style="1"/>
    <col min="769" max="769" width="6.88671875" style="1" customWidth="1"/>
    <col min="770" max="770" width="60" style="1" customWidth="1"/>
    <col min="771" max="771" width="15.5546875" style="1" customWidth="1"/>
    <col min="772" max="772" width="102.109375" style="1" customWidth="1"/>
    <col min="773" max="773" width="4.44140625" style="1" customWidth="1"/>
    <col min="774" max="777" width="3.6640625" style="1" customWidth="1"/>
    <col min="778" max="778" width="5.5546875" style="1" customWidth="1"/>
    <col min="779" max="779" width="21.109375" style="1" customWidth="1"/>
    <col min="780" max="780" width="7.33203125" style="1" customWidth="1"/>
    <col min="781" max="781" width="5.6640625" style="1" customWidth="1"/>
    <col min="782" max="782" width="6.33203125" style="1" customWidth="1"/>
    <col min="783" max="783" width="7.6640625" style="1" customWidth="1"/>
    <col min="784" max="785" width="8.5546875" style="1" customWidth="1"/>
    <col min="786" max="786" width="8" style="1" customWidth="1"/>
    <col min="787" max="1024" width="11.44140625" style="1"/>
    <col min="1025" max="1025" width="6.88671875" style="1" customWidth="1"/>
    <col min="1026" max="1026" width="60" style="1" customWidth="1"/>
    <col min="1027" max="1027" width="15.5546875" style="1" customWidth="1"/>
    <col min="1028" max="1028" width="102.109375" style="1" customWidth="1"/>
    <col min="1029" max="1029" width="4.44140625" style="1" customWidth="1"/>
    <col min="1030" max="1033" width="3.6640625" style="1" customWidth="1"/>
    <col min="1034" max="1034" width="5.5546875" style="1" customWidth="1"/>
    <col min="1035" max="1035" width="21.109375" style="1" customWidth="1"/>
    <col min="1036" max="1036" width="7.33203125" style="1" customWidth="1"/>
    <col min="1037" max="1037" width="5.6640625" style="1" customWidth="1"/>
    <col min="1038" max="1038" width="6.33203125" style="1" customWidth="1"/>
    <col min="1039" max="1039" width="7.6640625" style="1" customWidth="1"/>
    <col min="1040" max="1041" width="8.5546875" style="1" customWidth="1"/>
    <col min="1042" max="1042" width="8" style="1" customWidth="1"/>
    <col min="1043" max="1280" width="11.44140625" style="1"/>
    <col min="1281" max="1281" width="6.88671875" style="1" customWidth="1"/>
    <col min="1282" max="1282" width="60" style="1" customWidth="1"/>
    <col min="1283" max="1283" width="15.5546875" style="1" customWidth="1"/>
    <col min="1284" max="1284" width="102.109375" style="1" customWidth="1"/>
    <col min="1285" max="1285" width="4.44140625" style="1" customWidth="1"/>
    <col min="1286" max="1289" width="3.6640625" style="1" customWidth="1"/>
    <col min="1290" max="1290" width="5.5546875" style="1" customWidth="1"/>
    <col min="1291" max="1291" width="21.109375" style="1" customWidth="1"/>
    <col min="1292" max="1292" width="7.33203125" style="1" customWidth="1"/>
    <col min="1293" max="1293" width="5.6640625" style="1" customWidth="1"/>
    <col min="1294" max="1294" width="6.33203125" style="1" customWidth="1"/>
    <col min="1295" max="1295" width="7.6640625" style="1" customWidth="1"/>
    <col min="1296" max="1297" width="8.5546875" style="1" customWidth="1"/>
    <col min="1298" max="1298" width="8" style="1" customWidth="1"/>
    <col min="1299" max="1536" width="11.44140625" style="1"/>
    <col min="1537" max="1537" width="6.88671875" style="1" customWidth="1"/>
    <col min="1538" max="1538" width="60" style="1" customWidth="1"/>
    <col min="1539" max="1539" width="15.5546875" style="1" customWidth="1"/>
    <col min="1540" max="1540" width="102.109375" style="1" customWidth="1"/>
    <col min="1541" max="1541" width="4.44140625" style="1" customWidth="1"/>
    <col min="1542" max="1545" width="3.6640625" style="1" customWidth="1"/>
    <col min="1546" max="1546" width="5.5546875" style="1" customWidth="1"/>
    <col min="1547" max="1547" width="21.109375" style="1" customWidth="1"/>
    <col min="1548" max="1548" width="7.33203125" style="1" customWidth="1"/>
    <col min="1549" max="1549" width="5.6640625" style="1" customWidth="1"/>
    <col min="1550" max="1550" width="6.33203125" style="1" customWidth="1"/>
    <col min="1551" max="1551" width="7.6640625" style="1" customWidth="1"/>
    <col min="1552" max="1553" width="8.5546875" style="1" customWidth="1"/>
    <col min="1554" max="1554" width="8" style="1" customWidth="1"/>
    <col min="1555" max="1792" width="11.44140625" style="1"/>
    <col min="1793" max="1793" width="6.88671875" style="1" customWidth="1"/>
    <col min="1794" max="1794" width="60" style="1" customWidth="1"/>
    <col min="1795" max="1795" width="15.5546875" style="1" customWidth="1"/>
    <col min="1796" max="1796" width="102.109375" style="1" customWidth="1"/>
    <col min="1797" max="1797" width="4.44140625" style="1" customWidth="1"/>
    <col min="1798" max="1801" width="3.6640625" style="1" customWidth="1"/>
    <col min="1802" max="1802" width="5.5546875" style="1" customWidth="1"/>
    <col min="1803" max="1803" width="21.109375" style="1" customWidth="1"/>
    <col min="1804" max="1804" width="7.33203125" style="1" customWidth="1"/>
    <col min="1805" max="1805" width="5.6640625" style="1" customWidth="1"/>
    <col min="1806" max="1806" width="6.33203125" style="1" customWidth="1"/>
    <col min="1807" max="1807" width="7.6640625" style="1" customWidth="1"/>
    <col min="1808" max="1809" width="8.5546875" style="1" customWidth="1"/>
    <col min="1810" max="1810" width="8" style="1" customWidth="1"/>
    <col min="1811" max="2048" width="11.44140625" style="1"/>
    <col min="2049" max="2049" width="6.88671875" style="1" customWidth="1"/>
    <col min="2050" max="2050" width="60" style="1" customWidth="1"/>
    <col min="2051" max="2051" width="15.5546875" style="1" customWidth="1"/>
    <col min="2052" max="2052" width="102.109375" style="1" customWidth="1"/>
    <col min="2053" max="2053" width="4.44140625" style="1" customWidth="1"/>
    <col min="2054" max="2057" width="3.6640625" style="1" customWidth="1"/>
    <col min="2058" max="2058" width="5.5546875" style="1" customWidth="1"/>
    <col min="2059" max="2059" width="21.109375" style="1" customWidth="1"/>
    <col min="2060" max="2060" width="7.33203125" style="1" customWidth="1"/>
    <col min="2061" max="2061" width="5.6640625" style="1" customWidth="1"/>
    <col min="2062" max="2062" width="6.33203125" style="1" customWidth="1"/>
    <col min="2063" max="2063" width="7.6640625" style="1" customWidth="1"/>
    <col min="2064" max="2065" width="8.5546875" style="1" customWidth="1"/>
    <col min="2066" max="2066" width="8" style="1" customWidth="1"/>
    <col min="2067" max="2304" width="11.44140625" style="1"/>
    <col min="2305" max="2305" width="6.88671875" style="1" customWidth="1"/>
    <col min="2306" max="2306" width="60" style="1" customWidth="1"/>
    <col min="2307" max="2307" width="15.5546875" style="1" customWidth="1"/>
    <col min="2308" max="2308" width="102.109375" style="1" customWidth="1"/>
    <col min="2309" max="2309" width="4.44140625" style="1" customWidth="1"/>
    <col min="2310" max="2313" width="3.6640625" style="1" customWidth="1"/>
    <col min="2314" max="2314" width="5.5546875" style="1" customWidth="1"/>
    <col min="2315" max="2315" width="21.109375" style="1" customWidth="1"/>
    <col min="2316" max="2316" width="7.33203125" style="1" customWidth="1"/>
    <col min="2317" max="2317" width="5.6640625" style="1" customWidth="1"/>
    <col min="2318" max="2318" width="6.33203125" style="1" customWidth="1"/>
    <col min="2319" max="2319" width="7.6640625" style="1" customWidth="1"/>
    <col min="2320" max="2321" width="8.5546875" style="1" customWidth="1"/>
    <col min="2322" max="2322" width="8" style="1" customWidth="1"/>
    <col min="2323" max="2560" width="11.44140625" style="1"/>
    <col min="2561" max="2561" width="6.88671875" style="1" customWidth="1"/>
    <col min="2562" max="2562" width="60" style="1" customWidth="1"/>
    <col min="2563" max="2563" width="15.5546875" style="1" customWidth="1"/>
    <col min="2564" max="2564" width="102.109375" style="1" customWidth="1"/>
    <col min="2565" max="2565" width="4.44140625" style="1" customWidth="1"/>
    <col min="2566" max="2569" width="3.6640625" style="1" customWidth="1"/>
    <col min="2570" max="2570" width="5.5546875" style="1" customWidth="1"/>
    <col min="2571" max="2571" width="21.109375" style="1" customWidth="1"/>
    <col min="2572" max="2572" width="7.33203125" style="1" customWidth="1"/>
    <col min="2573" max="2573" width="5.6640625" style="1" customWidth="1"/>
    <col min="2574" max="2574" width="6.33203125" style="1" customWidth="1"/>
    <col min="2575" max="2575" width="7.6640625" style="1" customWidth="1"/>
    <col min="2576" max="2577" width="8.5546875" style="1" customWidth="1"/>
    <col min="2578" max="2578" width="8" style="1" customWidth="1"/>
    <col min="2579" max="2816" width="11.44140625" style="1"/>
    <col min="2817" max="2817" width="6.88671875" style="1" customWidth="1"/>
    <col min="2818" max="2818" width="60" style="1" customWidth="1"/>
    <col min="2819" max="2819" width="15.5546875" style="1" customWidth="1"/>
    <col min="2820" max="2820" width="102.109375" style="1" customWidth="1"/>
    <col min="2821" max="2821" width="4.44140625" style="1" customWidth="1"/>
    <col min="2822" max="2825" width="3.6640625" style="1" customWidth="1"/>
    <col min="2826" max="2826" width="5.5546875" style="1" customWidth="1"/>
    <col min="2827" max="2827" width="21.109375" style="1" customWidth="1"/>
    <col min="2828" max="2828" width="7.33203125" style="1" customWidth="1"/>
    <col min="2829" max="2829" width="5.6640625" style="1" customWidth="1"/>
    <col min="2830" max="2830" width="6.33203125" style="1" customWidth="1"/>
    <col min="2831" max="2831" width="7.6640625" style="1" customWidth="1"/>
    <col min="2832" max="2833" width="8.5546875" style="1" customWidth="1"/>
    <col min="2834" max="2834" width="8" style="1" customWidth="1"/>
    <col min="2835" max="3072" width="11.44140625" style="1"/>
    <col min="3073" max="3073" width="6.88671875" style="1" customWidth="1"/>
    <col min="3074" max="3074" width="60" style="1" customWidth="1"/>
    <col min="3075" max="3075" width="15.5546875" style="1" customWidth="1"/>
    <col min="3076" max="3076" width="102.109375" style="1" customWidth="1"/>
    <col min="3077" max="3077" width="4.44140625" style="1" customWidth="1"/>
    <col min="3078" max="3081" width="3.6640625" style="1" customWidth="1"/>
    <col min="3082" max="3082" width="5.5546875" style="1" customWidth="1"/>
    <col min="3083" max="3083" width="21.109375" style="1" customWidth="1"/>
    <col min="3084" max="3084" width="7.33203125" style="1" customWidth="1"/>
    <col min="3085" max="3085" width="5.6640625" style="1" customWidth="1"/>
    <col min="3086" max="3086" width="6.33203125" style="1" customWidth="1"/>
    <col min="3087" max="3087" width="7.6640625" style="1" customWidth="1"/>
    <col min="3088" max="3089" width="8.5546875" style="1" customWidth="1"/>
    <col min="3090" max="3090" width="8" style="1" customWidth="1"/>
    <col min="3091" max="3328" width="11.44140625" style="1"/>
    <col min="3329" max="3329" width="6.88671875" style="1" customWidth="1"/>
    <col min="3330" max="3330" width="60" style="1" customWidth="1"/>
    <col min="3331" max="3331" width="15.5546875" style="1" customWidth="1"/>
    <col min="3332" max="3332" width="102.109375" style="1" customWidth="1"/>
    <col min="3333" max="3333" width="4.44140625" style="1" customWidth="1"/>
    <col min="3334" max="3337" width="3.6640625" style="1" customWidth="1"/>
    <col min="3338" max="3338" width="5.5546875" style="1" customWidth="1"/>
    <col min="3339" max="3339" width="21.109375" style="1" customWidth="1"/>
    <col min="3340" max="3340" width="7.33203125" style="1" customWidth="1"/>
    <col min="3341" max="3341" width="5.6640625" style="1" customWidth="1"/>
    <col min="3342" max="3342" width="6.33203125" style="1" customWidth="1"/>
    <col min="3343" max="3343" width="7.6640625" style="1" customWidth="1"/>
    <col min="3344" max="3345" width="8.5546875" style="1" customWidth="1"/>
    <col min="3346" max="3346" width="8" style="1" customWidth="1"/>
    <col min="3347" max="3584" width="11.44140625" style="1"/>
    <col min="3585" max="3585" width="6.88671875" style="1" customWidth="1"/>
    <col min="3586" max="3586" width="60" style="1" customWidth="1"/>
    <col min="3587" max="3587" width="15.5546875" style="1" customWidth="1"/>
    <col min="3588" max="3588" width="102.109375" style="1" customWidth="1"/>
    <col min="3589" max="3589" width="4.44140625" style="1" customWidth="1"/>
    <col min="3590" max="3593" width="3.6640625" style="1" customWidth="1"/>
    <col min="3594" max="3594" width="5.5546875" style="1" customWidth="1"/>
    <col min="3595" max="3595" width="21.109375" style="1" customWidth="1"/>
    <col min="3596" max="3596" width="7.33203125" style="1" customWidth="1"/>
    <col min="3597" max="3597" width="5.6640625" style="1" customWidth="1"/>
    <col min="3598" max="3598" width="6.33203125" style="1" customWidth="1"/>
    <col min="3599" max="3599" width="7.6640625" style="1" customWidth="1"/>
    <col min="3600" max="3601" width="8.5546875" style="1" customWidth="1"/>
    <col min="3602" max="3602" width="8" style="1" customWidth="1"/>
    <col min="3603" max="3840" width="11.44140625" style="1"/>
    <col min="3841" max="3841" width="6.88671875" style="1" customWidth="1"/>
    <col min="3842" max="3842" width="60" style="1" customWidth="1"/>
    <col min="3843" max="3843" width="15.5546875" style="1" customWidth="1"/>
    <col min="3844" max="3844" width="102.109375" style="1" customWidth="1"/>
    <col min="3845" max="3845" width="4.44140625" style="1" customWidth="1"/>
    <col min="3846" max="3849" width="3.6640625" style="1" customWidth="1"/>
    <col min="3850" max="3850" width="5.5546875" style="1" customWidth="1"/>
    <col min="3851" max="3851" width="21.109375" style="1" customWidth="1"/>
    <col min="3852" max="3852" width="7.33203125" style="1" customWidth="1"/>
    <col min="3853" max="3853" width="5.6640625" style="1" customWidth="1"/>
    <col min="3854" max="3854" width="6.33203125" style="1" customWidth="1"/>
    <col min="3855" max="3855" width="7.6640625" style="1" customWidth="1"/>
    <col min="3856" max="3857" width="8.5546875" style="1" customWidth="1"/>
    <col min="3858" max="3858" width="8" style="1" customWidth="1"/>
    <col min="3859" max="4096" width="11.44140625" style="1"/>
    <col min="4097" max="4097" width="6.88671875" style="1" customWidth="1"/>
    <col min="4098" max="4098" width="60" style="1" customWidth="1"/>
    <col min="4099" max="4099" width="15.5546875" style="1" customWidth="1"/>
    <col min="4100" max="4100" width="102.109375" style="1" customWidth="1"/>
    <col min="4101" max="4101" width="4.44140625" style="1" customWidth="1"/>
    <col min="4102" max="4105" width="3.6640625" style="1" customWidth="1"/>
    <col min="4106" max="4106" width="5.5546875" style="1" customWidth="1"/>
    <col min="4107" max="4107" width="21.109375" style="1" customWidth="1"/>
    <col min="4108" max="4108" width="7.33203125" style="1" customWidth="1"/>
    <col min="4109" max="4109" width="5.6640625" style="1" customWidth="1"/>
    <col min="4110" max="4110" width="6.33203125" style="1" customWidth="1"/>
    <col min="4111" max="4111" width="7.6640625" style="1" customWidth="1"/>
    <col min="4112" max="4113" width="8.5546875" style="1" customWidth="1"/>
    <col min="4114" max="4114" width="8" style="1" customWidth="1"/>
    <col min="4115" max="4352" width="11.44140625" style="1"/>
    <col min="4353" max="4353" width="6.88671875" style="1" customWidth="1"/>
    <col min="4354" max="4354" width="60" style="1" customWidth="1"/>
    <col min="4355" max="4355" width="15.5546875" style="1" customWidth="1"/>
    <col min="4356" max="4356" width="102.109375" style="1" customWidth="1"/>
    <col min="4357" max="4357" width="4.44140625" style="1" customWidth="1"/>
    <col min="4358" max="4361" width="3.6640625" style="1" customWidth="1"/>
    <col min="4362" max="4362" width="5.5546875" style="1" customWidth="1"/>
    <col min="4363" max="4363" width="21.109375" style="1" customWidth="1"/>
    <col min="4364" max="4364" width="7.33203125" style="1" customWidth="1"/>
    <col min="4365" max="4365" width="5.6640625" style="1" customWidth="1"/>
    <col min="4366" max="4366" width="6.33203125" style="1" customWidth="1"/>
    <col min="4367" max="4367" width="7.6640625" style="1" customWidth="1"/>
    <col min="4368" max="4369" width="8.5546875" style="1" customWidth="1"/>
    <col min="4370" max="4370" width="8" style="1" customWidth="1"/>
    <col min="4371" max="4608" width="11.44140625" style="1"/>
    <col min="4609" max="4609" width="6.88671875" style="1" customWidth="1"/>
    <col min="4610" max="4610" width="60" style="1" customWidth="1"/>
    <col min="4611" max="4611" width="15.5546875" style="1" customWidth="1"/>
    <col min="4612" max="4612" width="102.109375" style="1" customWidth="1"/>
    <col min="4613" max="4613" width="4.44140625" style="1" customWidth="1"/>
    <col min="4614" max="4617" width="3.6640625" style="1" customWidth="1"/>
    <col min="4618" max="4618" width="5.5546875" style="1" customWidth="1"/>
    <col min="4619" max="4619" width="21.109375" style="1" customWidth="1"/>
    <col min="4620" max="4620" width="7.33203125" style="1" customWidth="1"/>
    <col min="4621" max="4621" width="5.6640625" style="1" customWidth="1"/>
    <col min="4622" max="4622" width="6.33203125" style="1" customWidth="1"/>
    <col min="4623" max="4623" width="7.6640625" style="1" customWidth="1"/>
    <col min="4624" max="4625" width="8.5546875" style="1" customWidth="1"/>
    <col min="4626" max="4626" width="8" style="1" customWidth="1"/>
    <col min="4627" max="4864" width="11.44140625" style="1"/>
    <col min="4865" max="4865" width="6.88671875" style="1" customWidth="1"/>
    <col min="4866" max="4866" width="60" style="1" customWidth="1"/>
    <col min="4867" max="4867" width="15.5546875" style="1" customWidth="1"/>
    <col min="4868" max="4868" width="102.109375" style="1" customWidth="1"/>
    <col min="4869" max="4869" width="4.44140625" style="1" customWidth="1"/>
    <col min="4870" max="4873" width="3.6640625" style="1" customWidth="1"/>
    <col min="4874" max="4874" width="5.5546875" style="1" customWidth="1"/>
    <col min="4875" max="4875" width="21.109375" style="1" customWidth="1"/>
    <col min="4876" max="4876" width="7.33203125" style="1" customWidth="1"/>
    <col min="4877" max="4877" width="5.6640625" style="1" customWidth="1"/>
    <col min="4878" max="4878" width="6.33203125" style="1" customWidth="1"/>
    <col min="4879" max="4879" width="7.6640625" style="1" customWidth="1"/>
    <col min="4880" max="4881" width="8.5546875" style="1" customWidth="1"/>
    <col min="4882" max="4882" width="8" style="1" customWidth="1"/>
    <col min="4883" max="5120" width="11.44140625" style="1"/>
    <col min="5121" max="5121" width="6.88671875" style="1" customWidth="1"/>
    <col min="5122" max="5122" width="60" style="1" customWidth="1"/>
    <col min="5123" max="5123" width="15.5546875" style="1" customWidth="1"/>
    <col min="5124" max="5124" width="102.109375" style="1" customWidth="1"/>
    <col min="5125" max="5125" width="4.44140625" style="1" customWidth="1"/>
    <col min="5126" max="5129" width="3.6640625" style="1" customWidth="1"/>
    <col min="5130" max="5130" width="5.5546875" style="1" customWidth="1"/>
    <col min="5131" max="5131" width="21.109375" style="1" customWidth="1"/>
    <col min="5132" max="5132" width="7.33203125" style="1" customWidth="1"/>
    <col min="5133" max="5133" width="5.6640625" style="1" customWidth="1"/>
    <col min="5134" max="5134" width="6.33203125" style="1" customWidth="1"/>
    <col min="5135" max="5135" width="7.6640625" style="1" customWidth="1"/>
    <col min="5136" max="5137" width="8.5546875" style="1" customWidth="1"/>
    <col min="5138" max="5138" width="8" style="1" customWidth="1"/>
    <col min="5139" max="5376" width="11.44140625" style="1"/>
    <col min="5377" max="5377" width="6.88671875" style="1" customWidth="1"/>
    <col min="5378" max="5378" width="60" style="1" customWidth="1"/>
    <col min="5379" max="5379" width="15.5546875" style="1" customWidth="1"/>
    <col min="5380" max="5380" width="102.109375" style="1" customWidth="1"/>
    <col min="5381" max="5381" width="4.44140625" style="1" customWidth="1"/>
    <col min="5382" max="5385" width="3.6640625" style="1" customWidth="1"/>
    <col min="5386" max="5386" width="5.5546875" style="1" customWidth="1"/>
    <col min="5387" max="5387" width="21.109375" style="1" customWidth="1"/>
    <col min="5388" max="5388" width="7.33203125" style="1" customWidth="1"/>
    <col min="5389" max="5389" width="5.6640625" style="1" customWidth="1"/>
    <col min="5390" max="5390" width="6.33203125" style="1" customWidth="1"/>
    <col min="5391" max="5391" width="7.6640625" style="1" customWidth="1"/>
    <col min="5392" max="5393" width="8.5546875" style="1" customWidth="1"/>
    <col min="5394" max="5394" width="8" style="1" customWidth="1"/>
    <col min="5395" max="5632" width="11.44140625" style="1"/>
    <col min="5633" max="5633" width="6.88671875" style="1" customWidth="1"/>
    <col min="5634" max="5634" width="60" style="1" customWidth="1"/>
    <col min="5635" max="5635" width="15.5546875" style="1" customWidth="1"/>
    <col min="5636" max="5636" width="102.109375" style="1" customWidth="1"/>
    <col min="5637" max="5637" width="4.44140625" style="1" customWidth="1"/>
    <col min="5638" max="5641" width="3.6640625" style="1" customWidth="1"/>
    <col min="5642" max="5642" width="5.5546875" style="1" customWidth="1"/>
    <col min="5643" max="5643" width="21.109375" style="1" customWidth="1"/>
    <col min="5644" max="5644" width="7.33203125" style="1" customWidth="1"/>
    <col min="5645" max="5645" width="5.6640625" style="1" customWidth="1"/>
    <col min="5646" max="5646" width="6.33203125" style="1" customWidth="1"/>
    <col min="5647" max="5647" width="7.6640625" style="1" customWidth="1"/>
    <col min="5648" max="5649" width="8.5546875" style="1" customWidth="1"/>
    <col min="5650" max="5650" width="8" style="1" customWidth="1"/>
    <col min="5651" max="5888" width="11.44140625" style="1"/>
    <col min="5889" max="5889" width="6.88671875" style="1" customWidth="1"/>
    <col min="5890" max="5890" width="60" style="1" customWidth="1"/>
    <col min="5891" max="5891" width="15.5546875" style="1" customWidth="1"/>
    <col min="5892" max="5892" width="102.109375" style="1" customWidth="1"/>
    <col min="5893" max="5893" width="4.44140625" style="1" customWidth="1"/>
    <col min="5894" max="5897" width="3.6640625" style="1" customWidth="1"/>
    <col min="5898" max="5898" width="5.5546875" style="1" customWidth="1"/>
    <col min="5899" max="5899" width="21.109375" style="1" customWidth="1"/>
    <col min="5900" max="5900" width="7.33203125" style="1" customWidth="1"/>
    <col min="5901" max="5901" width="5.6640625" style="1" customWidth="1"/>
    <col min="5902" max="5902" width="6.33203125" style="1" customWidth="1"/>
    <col min="5903" max="5903" width="7.6640625" style="1" customWidth="1"/>
    <col min="5904" max="5905" width="8.5546875" style="1" customWidth="1"/>
    <col min="5906" max="5906" width="8" style="1" customWidth="1"/>
    <col min="5907" max="6144" width="11.44140625" style="1"/>
    <col min="6145" max="6145" width="6.88671875" style="1" customWidth="1"/>
    <col min="6146" max="6146" width="60" style="1" customWidth="1"/>
    <col min="6147" max="6147" width="15.5546875" style="1" customWidth="1"/>
    <col min="6148" max="6148" width="102.109375" style="1" customWidth="1"/>
    <col min="6149" max="6149" width="4.44140625" style="1" customWidth="1"/>
    <col min="6150" max="6153" width="3.6640625" style="1" customWidth="1"/>
    <col min="6154" max="6154" width="5.5546875" style="1" customWidth="1"/>
    <col min="6155" max="6155" width="21.109375" style="1" customWidth="1"/>
    <col min="6156" max="6156" width="7.33203125" style="1" customWidth="1"/>
    <col min="6157" max="6157" width="5.6640625" style="1" customWidth="1"/>
    <col min="6158" max="6158" width="6.33203125" style="1" customWidth="1"/>
    <col min="6159" max="6159" width="7.6640625" style="1" customWidth="1"/>
    <col min="6160" max="6161" width="8.5546875" style="1" customWidth="1"/>
    <col min="6162" max="6162" width="8" style="1" customWidth="1"/>
    <col min="6163" max="6400" width="11.44140625" style="1"/>
    <col min="6401" max="6401" width="6.88671875" style="1" customWidth="1"/>
    <col min="6402" max="6402" width="60" style="1" customWidth="1"/>
    <col min="6403" max="6403" width="15.5546875" style="1" customWidth="1"/>
    <col min="6404" max="6404" width="102.109375" style="1" customWidth="1"/>
    <col min="6405" max="6405" width="4.44140625" style="1" customWidth="1"/>
    <col min="6406" max="6409" width="3.6640625" style="1" customWidth="1"/>
    <col min="6410" max="6410" width="5.5546875" style="1" customWidth="1"/>
    <col min="6411" max="6411" width="21.109375" style="1" customWidth="1"/>
    <col min="6412" max="6412" width="7.33203125" style="1" customWidth="1"/>
    <col min="6413" max="6413" width="5.6640625" style="1" customWidth="1"/>
    <col min="6414" max="6414" width="6.33203125" style="1" customWidth="1"/>
    <col min="6415" max="6415" width="7.6640625" style="1" customWidth="1"/>
    <col min="6416" max="6417" width="8.5546875" style="1" customWidth="1"/>
    <col min="6418" max="6418" width="8" style="1" customWidth="1"/>
    <col min="6419" max="6656" width="11.44140625" style="1"/>
    <col min="6657" max="6657" width="6.88671875" style="1" customWidth="1"/>
    <col min="6658" max="6658" width="60" style="1" customWidth="1"/>
    <col min="6659" max="6659" width="15.5546875" style="1" customWidth="1"/>
    <col min="6660" max="6660" width="102.109375" style="1" customWidth="1"/>
    <col min="6661" max="6661" width="4.44140625" style="1" customWidth="1"/>
    <col min="6662" max="6665" width="3.6640625" style="1" customWidth="1"/>
    <col min="6666" max="6666" width="5.5546875" style="1" customWidth="1"/>
    <col min="6667" max="6667" width="21.109375" style="1" customWidth="1"/>
    <col min="6668" max="6668" width="7.33203125" style="1" customWidth="1"/>
    <col min="6669" max="6669" width="5.6640625" style="1" customWidth="1"/>
    <col min="6670" max="6670" width="6.33203125" style="1" customWidth="1"/>
    <col min="6671" max="6671" width="7.6640625" style="1" customWidth="1"/>
    <col min="6672" max="6673" width="8.5546875" style="1" customWidth="1"/>
    <col min="6674" max="6674" width="8" style="1" customWidth="1"/>
    <col min="6675" max="6912" width="11.44140625" style="1"/>
    <col min="6913" max="6913" width="6.88671875" style="1" customWidth="1"/>
    <col min="6914" max="6914" width="60" style="1" customWidth="1"/>
    <col min="6915" max="6915" width="15.5546875" style="1" customWidth="1"/>
    <col min="6916" max="6916" width="102.109375" style="1" customWidth="1"/>
    <col min="6917" max="6917" width="4.44140625" style="1" customWidth="1"/>
    <col min="6918" max="6921" width="3.6640625" style="1" customWidth="1"/>
    <col min="6922" max="6922" width="5.5546875" style="1" customWidth="1"/>
    <col min="6923" max="6923" width="21.109375" style="1" customWidth="1"/>
    <col min="6924" max="6924" width="7.33203125" style="1" customWidth="1"/>
    <col min="6925" max="6925" width="5.6640625" style="1" customWidth="1"/>
    <col min="6926" max="6926" width="6.33203125" style="1" customWidth="1"/>
    <col min="6927" max="6927" width="7.6640625" style="1" customWidth="1"/>
    <col min="6928" max="6929" width="8.5546875" style="1" customWidth="1"/>
    <col min="6930" max="6930" width="8" style="1" customWidth="1"/>
    <col min="6931" max="7168" width="11.44140625" style="1"/>
    <col min="7169" max="7169" width="6.88671875" style="1" customWidth="1"/>
    <col min="7170" max="7170" width="60" style="1" customWidth="1"/>
    <col min="7171" max="7171" width="15.5546875" style="1" customWidth="1"/>
    <col min="7172" max="7172" width="102.109375" style="1" customWidth="1"/>
    <col min="7173" max="7173" width="4.44140625" style="1" customWidth="1"/>
    <col min="7174" max="7177" width="3.6640625" style="1" customWidth="1"/>
    <col min="7178" max="7178" width="5.5546875" style="1" customWidth="1"/>
    <col min="7179" max="7179" width="21.109375" style="1" customWidth="1"/>
    <col min="7180" max="7180" width="7.33203125" style="1" customWidth="1"/>
    <col min="7181" max="7181" width="5.6640625" style="1" customWidth="1"/>
    <col min="7182" max="7182" width="6.33203125" style="1" customWidth="1"/>
    <col min="7183" max="7183" width="7.6640625" style="1" customWidth="1"/>
    <col min="7184" max="7185" width="8.5546875" style="1" customWidth="1"/>
    <col min="7186" max="7186" width="8" style="1" customWidth="1"/>
    <col min="7187" max="7424" width="11.44140625" style="1"/>
    <col min="7425" max="7425" width="6.88671875" style="1" customWidth="1"/>
    <col min="7426" max="7426" width="60" style="1" customWidth="1"/>
    <col min="7427" max="7427" width="15.5546875" style="1" customWidth="1"/>
    <col min="7428" max="7428" width="102.109375" style="1" customWidth="1"/>
    <col min="7429" max="7429" width="4.44140625" style="1" customWidth="1"/>
    <col min="7430" max="7433" width="3.6640625" style="1" customWidth="1"/>
    <col min="7434" max="7434" width="5.5546875" style="1" customWidth="1"/>
    <col min="7435" max="7435" width="21.109375" style="1" customWidth="1"/>
    <col min="7436" max="7436" width="7.33203125" style="1" customWidth="1"/>
    <col min="7437" max="7437" width="5.6640625" style="1" customWidth="1"/>
    <col min="7438" max="7438" width="6.33203125" style="1" customWidth="1"/>
    <col min="7439" max="7439" width="7.6640625" style="1" customWidth="1"/>
    <col min="7440" max="7441" width="8.5546875" style="1" customWidth="1"/>
    <col min="7442" max="7442" width="8" style="1" customWidth="1"/>
    <col min="7443" max="7680" width="11.44140625" style="1"/>
    <col min="7681" max="7681" width="6.88671875" style="1" customWidth="1"/>
    <col min="7682" max="7682" width="60" style="1" customWidth="1"/>
    <col min="7683" max="7683" width="15.5546875" style="1" customWidth="1"/>
    <col min="7684" max="7684" width="102.109375" style="1" customWidth="1"/>
    <col min="7685" max="7685" width="4.44140625" style="1" customWidth="1"/>
    <col min="7686" max="7689" width="3.6640625" style="1" customWidth="1"/>
    <col min="7690" max="7690" width="5.5546875" style="1" customWidth="1"/>
    <col min="7691" max="7691" width="21.109375" style="1" customWidth="1"/>
    <col min="7692" max="7692" width="7.33203125" style="1" customWidth="1"/>
    <col min="7693" max="7693" width="5.6640625" style="1" customWidth="1"/>
    <col min="7694" max="7694" width="6.33203125" style="1" customWidth="1"/>
    <col min="7695" max="7695" width="7.6640625" style="1" customWidth="1"/>
    <col min="7696" max="7697" width="8.5546875" style="1" customWidth="1"/>
    <col min="7698" max="7698" width="8" style="1" customWidth="1"/>
    <col min="7699" max="7936" width="11.44140625" style="1"/>
    <col min="7937" max="7937" width="6.88671875" style="1" customWidth="1"/>
    <col min="7938" max="7938" width="60" style="1" customWidth="1"/>
    <col min="7939" max="7939" width="15.5546875" style="1" customWidth="1"/>
    <col min="7940" max="7940" width="102.109375" style="1" customWidth="1"/>
    <col min="7941" max="7941" width="4.44140625" style="1" customWidth="1"/>
    <col min="7942" max="7945" width="3.6640625" style="1" customWidth="1"/>
    <col min="7946" max="7946" width="5.5546875" style="1" customWidth="1"/>
    <col min="7947" max="7947" width="21.109375" style="1" customWidth="1"/>
    <col min="7948" max="7948" width="7.33203125" style="1" customWidth="1"/>
    <col min="7949" max="7949" width="5.6640625" style="1" customWidth="1"/>
    <col min="7950" max="7950" width="6.33203125" style="1" customWidth="1"/>
    <col min="7951" max="7951" width="7.6640625" style="1" customWidth="1"/>
    <col min="7952" max="7953" width="8.5546875" style="1" customWidth="1"/>
    <col min="7954" max="7954" width="8" style="1" customWidth="1"/>
    <col min="7955" max="8192" width="11.44140625" style="1"/>
    <col min="8193" max="8193" width="6.88671875" style="1" customWidth="1"/>
    <col min="8194" max="8194" width="60" style="1" customWidth="1"/>
    <col min="8195" max="8195" width="15.5546875" style="1" customWidth="1"/>
    <col min="8196" max="8196" width="102.109375" style="1" customWidth="1"/>
    <col min="8197" max="8197" width="4.44140625" style="1" customWidth="1"/>
    <col min="8198" max="8201" width="3.6640625" style="1" customWidth="1"/>
    <col min="8202" max="8202" width="5.5546875" style="1" customWidth="1"/>
    <col min="8203" max="8203" width="21.109375" style="1" customWidth="1"/>
    <col min="8204" max="8204" width="7.33203125" style="1" customWidth="1"/>
    <col min="8205" max="8205" width="5.6640625" style="1" customWidth="1"/>
    <col min="8206" max="8206" width="6.33203125" style="1" customWidth="1"/>
    <col min="8207" max="8207" width="7.6640625" style="1" customWidth="1"/>
    <col min="8208" max="8209" width="8.5546875" style="1" customWidth="1"/>
    <col min="8210" max="8210" width="8" style="1" customWidth="1"/>
    <col min="8211" max="8448" width="11.44140625" style="1"/>
    <col min="8449" max="8449" width="6.88671875" style="1" customWidth="1"/>
    <col min="8450" max="8450" width="60" style="1" customWidth="1"/>
    <col min="8451" max="8451" width="15.5546875" style="1" customWidth="1"/>
    <col min="8452" max="8452" width="102.109375" style="1" customWidth="1"/>
    <col min="8453" max="8453" width="4.44140625" style="1" customWidth="1"/>
    <col min="8454" max="8457" width="3.6640625" style="1" customWidth="1"/>
    <col min="8458" max="8458" width="5.5546875" style="1" customWidth="1"/>
    <col min="8459" max="8459" width="21.109375" style="1" customWidth="1"/>
    <col min="8460" max="8460" width="7.33203125" style="1" customWidth="1"/>
    <col min="8461" max="8461" width="5.6640625" style="1" customWidth="1"/>
    <col min="8462" max="8462" width="6.33203125" style="1" customWidth="1"/>
    <col min="8463" max="8463" width="7.6640625" style="1" customWidth="1"/>
    <col min="8464" max="8465" width="8.5546875" style="1" customWidth="1"/>
    <col min="8466" max="8466" width="8" style="1" customWidth="1"/>
    <col min="8467" max="8704" width="11.44140625" style="1"/>
    <col min="8705" max="8705" width="6.88671875" style="1" customWidth="1"/>
    <col min="8706" max="8706" width="60" style="1" customWidth="1"/>
    <col min="8707" max="8707" width="15.5546875" style="1" customWidth="1"/>
    <col min="8708" max="8708" width="102.109375" style="1" customWidth="1"/>
    <col min="8709" max="8709" width="4.44140625" style="1" customWidth="1"/>
    <col min="8710" max="8713" width="3.6640625" style="1" customWidth="1"/>
    <col min="8714" max="8714" width="5.5546875" style="1" customWidth="1"/>
    <col min="8715" max="8715" width="21.109375" style="1" customWidth="1"/>
    <col min="8716" max="8716" width="7.33203125" style="1" customWidth="1"/>
    <col min="8717" max="8717" width="5.6640625" style="1" customWidth="1"/>
    <col min="8718" max="8718" width="6.33203125" style="1" customWidth="1"/>
    <col min="8719" max="8719" width="7.6640625" style="1" customWidth="1"/>
    <col min="8720" max="8721" width="8.5546875" style="1" customWidth="1"/>
    <col min="8722" max="8722" width="8" style="1" customWidth="1"/>
    <col min="8723" max="8960" width="11.44140625" style="1"/>
    <col min="8961" max="8961" width="6.88671875" style="1" customWidth="1"/>
    <col min="8962" max="8962" width="60" style="1" customWidth="1"/>
    <col min="8963" max="8963" width="15.5546875" style="1" customWidth="1"/>
    <col min="8964" max="8964" width="102.109375" style="1" customWidth="1"/>
    <col min="8965" max="8965" width="4.44140625" style="1" customWidth="1"/>
    <col min="8966" max="8969" width="3.6640625" style="1" customWidth="1"/>
    <col min="8970" max="8970" width="5.5546875" style="1" customWidth="1"/>
    <col min="8971" max="8971" width="21.109375" style="1" customWidth="1"/>
    <col min="8972" max="8972" width="7.33203125" style="1" customWidth="1"/>
    <col min="8973" max="8973" width="5.6640625" style="1" customWidth="1"/>
    <col min="8974" max="8974" width="6.33203125" style="1" customWidth="1"/>
    <col min="8975" max="8975" width="7.6640625" style="1" customWidth="1"/>
    <col min="8976" max="8977" width="8.5546875" style="1" customWidth="1"/>
    <col min="8978" max="8978" width="8" style="1" customWidth="1"/>
    <col min="8979" max="9216" width="11.44140625" style="1"/>
    <col min="9217" max="9217" width="6.88671875" style="1" customWidth="1"/>
    <col min="9218" max="9218" width="60" style="1" customWidth="1"/>
    <col min="9219" max="9219" width="15.5546875" style="1" customWidth="1"/>
    <col min="9220" max="9220" width="102.109375" style="1" customWidth="1"/>
    <col min="9221" max="9221" width="4.44140625" style="1" customWidth="1"/>
    <col min="9222" max="9225" width="3.6640625" style="1" customWidth="1"/>
    <col min="9226" max="9226" width="5.5546875" style="1" customWidth="1"/>
    <col min="9227" max="9227" width="21.109375" style="1" customWidth="1"/>
    <col min="9228" max="9228" width="7.33203125" style="1" customWidth="1"/>
    <col min="9229" max="9229" width="5.6640625" style="1" customWidth="1"/>
    <col min="9230" max="9230" width="6.33203125" style="1" customWidth="1"/>
    <col min="9231" max="9231" width="7.6640625" style="1" customWidth="1"/>
    <col min="9232" max="9233" width="8.5546875" style="1" customWidth="1"/>
    <col min="9234" max="9234" width="8" style="1" customWidth="1"/>
    <col min="9235" max="9472" width="11.44140625" style="1"/>
    <col min="9473" max="9473" width="6.88671875" style="1" customWidth="1"/>
    <col min="9474" max="9474" width="60" style="1" customWidth="1"/>
    <col min="9475" max="9475" width="15.5546875" style="1" customWidth="1"/>
    <col min="9476" max="9476" width="102.109375" style="1" customWidth="1"/>
    <col min="9477" max="9477" width="4.44140625" style="1" customWidth="1"/>
    <col min="9478" max="9481" width="3.6640625" style="1" customWidth="1"/>
    <col min="9482" max="9482" width="5.5546875" style="1" customWidth="1"/>
    <col min="9483" max="9483" width="21.109375" style="1" customWidth="1"/>
    <col min="9484" max="9484" width="7.33203125" style="1" customWidth="1"/>
    <col min="9485" max="9485" width="5.6640625" style="1" customWidth="1"/>
    <col min="9486" max="9486" width="6.33203125" style="1" customWidth="1"/>
    <col min="9487" max="9487" width="7.6640625" style="1" customWidth="1"/>
    <col min="9488" max="9489" width="8.5546875" style="1" customWidth="1"/>
    <col min="9490" max="9490" width="8" style="1" customWidth="1"/>
    <col min="9491" max="9728" width="11.44140625" style="1"/>
    <col min="9729" max="9729" width="6.88671875" style="1" customWidth="1"/>
    <col min="9730" max="9730" width="60" style="1" customWidth="1"/>
    <col min="9731" max="9731" width="15.5546875" style="1" customWidth="1"/>
    <col min="9732" max="9732" width="102.109375" style="1" customWidth="1"/>
    <col min="9733" max="9733" width="4.44140625" style="1" customWidth="1"/>
    <col min="9734" max="9737" width="3.6640625" style="1" customWidth="1"/>
    <col min="9738" max="9738" width="5.5546875" style="1" customWidth="1"/>
    <col min="9739" max="9739" width="21.109375" style="1" customWidth="1"/>
    <col min="9740" max="9740" width="7.33203125" style="1" customWidth="1"/>
    <col min="9741" max="9741" width="5.6640625" style="1" customWidth="1"/>
    <col min="9742" max="9742" width="6.33203125" style="1" customWidth="1"/>
    <col min="9743" max="9743" width="7.6640625" style="1" customWidth="1"/>
    <col min="9744" max="9745" width="8.5546875" style="1" customWidth="1"/>
    <col min="9746" max="9746" width="8" style="1" customWidth="1"/>
    <col min="9747" max="9984" width="11.44140625" style="1"/>
    <col min="9985" max="9985" width="6.88671875" style="1" customWidth="1"/>
    <col min="9986" max="9986" width="60" style="1" customWidth="1"/>
    <col min="9987" max="9987" width="15.5546875" style="1" customWidth="1"/>
    <col min="9988" max="9988" width="102.109375" style="1" customWidth="1"/>
    <col min="9989" max="9989" width="4.44140625" style="1" customWidth="1"/>
    <col min="9990" max="9993" width="3.6640625" style="1" customWidth="1"/>
    <col min="9994" max="9994" width="5.5546875" style="1" customWidth="1"/>
    <col min="9995" max="9995" width="21.109375" style="1" customWidth="1"/>
    <col min="9996" max="9996" width="7.33203125" style="1" customWidth="1"/>
    <col min="9997" max="9997" width="5.6640625" style="1" customWidth="1"/>
    <col min="9998" max="9998" width="6.33203125" style="1" customWidth="1"/>
    <col min="9999" max="9999" width="7.6640625" style="1" customWidth="1"/>
    <col min="10000" max="10001" width="8.5546875" style="1" customWidth="1"/>
    <col min="10002" max="10002" width="8" style="1" customWidth="1"/>
    <col min="10003" max="10240" width="11.44140625" style="1"/>
    <col min="10241" max="10241" width="6.88671875" style="1" customWidth="1"/>
    <col min="10242" max="10242" width="60" style="1" customWidth="1"/>
    <col min="10243" max="10243" width="15.5546875" style="1" customWidth="1"/>
    <col min="10244" max="10244" width="102.109375" style="1" customWidth="1"/>
    <col min="10245" max="10245" width="4.44140625" style="1" customWidth="1"/>
    <col min="10246" max="10249" width="3.6640625" style="1" customWidth="1"/>
    <col min="10250" max="10250" width="5.5546875" style="1" customWidth="1"/>
    <col min="10251" max="10251" width="21.109375" style="1" customWidth="1"/>
    <col min="10252" max="10252" width="7.33203125" style="1" customWidth="1"/>
    <col min="10253" max="10253" width="5.6640625" style="1" customWidth="1"/>
    <col min="10254" max="10254" width="6.33203125" style="1" customWidth="1"/>
    <col min="10255" max="10255" width="7.6640625" style="1" customWidth="1"/>
    <col min="10256" max="10257" width="8.5546875" style="1" customWidth="1"/>
    <col min="10258" max="10258" width="8" style="1" customWidth="1"/>
    <col min="10259" max="10496" width="11.44140625" style="1"/>
    <col min="10497" max="10497" width="6.88671875" style="1" customWidth="1"/>
    <col min="10498" max="10498" width="60" style="1" customWidth="1"/>
    <col min="10499" max="10499" width="15.5546875" style="1" customWidth="1"/>
    <col min="10500" max="10500" width="102.109375" style="1" customWidth="1"/>
    <col min="10501" max="10501" width="4.44140625" style="1" customWidth="1"/>
    <col min="10502" max="10505" width="3.6640625" style="1" customWidth="1"/>
    <col min="10506" max="10506" width="5.5546875" style="1" customWidth="1"/>
    <col min="10507" max="10507" width="21.109375" style="1" customWidth="1"/>
    <col min="10508" max="10508" width="7.33203125" style="1" customWidth="1"/>
    <col min="10509" max="10509" width="5.6640625" style="1" customWidth="1"/>
    <col min="10510" max="10510" width="6.33203125" style="1" customWidth="1"/>
    <col min="10511" max="10511" width="7.6640625" style="1" customWidth="1"/>
    <col min="10512" max="10513" width="8.5546875" style="1" customWidth="1"/>
    <col min="10514" max="10514" width="8" style="1" customWidth="1"/>
    <col min="10515" max="10752" width="11.44140625" style="1"/>
    <col min="10753" max="10753" width="6.88671875" style="1" customWidth="1"/>
    <col min="10754" max="10754" width="60" style="1" customWidth="1"/>
    <col min="10755" max="10755" width="15.5546875" style="1" customWidth="1"/>
    <col min="10756" max="10756" width="102.109375" style="1" customWidth="1"/>
    <col min="10757" max="10757" width="4.44140625" style="1" customWidth="1"/>
    <col min="10758" max="10761" width="3.6640625" style="1" customWidth="1"/>
    <col min="10762" max="10762" width="5.5546875" style="1" customWidth="1"/>
    <col min="10763" max="10763" width="21.109375" style="1" customWidth="1"/>
    <col min="10764" max="10764" width="7.33203125" style="1" customWidth="1"/>
    <col min="10765" max="10765" width="5.6640625" style="1" customWidth="1"/>
    <col min="10766" max="10766" width="6.33203125" style="1" customWidth="1"/>
    <col min="10767" max="10767" width="7.6640625" style="1" customWidth="1"/>
    <col min="10768" max="10769" width="8.5546875" style="1" customWidth="1"/>
    <col min="10770" max="10770" width="8" style="1" customWidth="1"/>
    <col min="10771" max="11008" width="11.44140625" style="1"/>
    <col min="11009" max="11009" width="6.88671875" style="1" customWidth="1"/>
    <col min="11010" max="11010" width="60" style="1" customWidth="1"/>
    <col min="11011" max="11011" width="15.5546875" style="1" customWidth="1"/>
    <col min="11012" max="11012" width="102.109375" style="1" customWidth="1"/>
    <col min="11013" max="11013" width="4.44140625" style="1" customWidth="1"/>
    <col min="11014" max="11017" width="3.6640625" style="1" customWidth="1"/>
    <col min="11018" max="11018" width="5.5546875" style="1" customWidth="1"/>
    <col min="11019" max="11019" width="21.109375" style="1" customWidth="1"/>
    <col min="11020" max="11020" width="7.33203125" style="1" customWidth="1"/>
    <col min="11021" max="11021" width="5.6640625" style="1" customWidth="1"/>
    <col min="11022" max="11022" width="6.33203125" style="1" customWidth="1"/>
    <col min="11023" max="11023" width="7.6640625" style="1" customWidth="1"/>
    <col min="11024" max="11025" width="8.5546875" style="1" customWidth="1"/>
    <col min="11026" max="11026" width="8" style="1" customWidth="1"/>
    <col min="11027" max="11264" width="11.44140625" style="1"/>
    <col min="11265" max="11265" width="6.88671875" style="1" customWidth="1"/>
    <col min="11266" max="11266" width="60" style="1" customWidth="1"/>
    <col min="11267" max="11267" width="15.5546875" style="1" customWidth="1"/>
    <col min="11268" max="11268" width="102.109375" style="1" customWidth="1"/>
    <col min="11269" max="11269" width="4.44140625" style="1" customWidth="1"/>
    <col min="11270" max="11273" width="3.6640625" style="1" customWidth="1"/>
    <col min="11274" max="11274" width="5.5546875" style="1" customWidth="1"/>
    <col min="11275" max="11275" width="21.109375" style="1" customWidth="1"/>
    <col min="11276" max="11276" width="7.33203125" style="1" customWidth="1"/>
    <col min="11277" max="11277" width="5.6640625" style="1" customWidth="1"/>
    <col min="11278" max="11278" width="6.33203125" style="1" customWidth="1"/>
    <col min="11279" max="11279" width="7.6640625" style="1" customWidth="1"/>
    <col min="11280" max="11281" width="8.5546875" style="1" customWidth="1"/>
    <col min="11282" max="11282" width="8" style="1" customWidth="1"/>
    <col min="11283" max="11520" width="11.44140625" style="1"/>
    <col min="11521" max="11521" width="6.88671875" style="1" customWidth="1"/>
    <col min="11522" max="11522" width="60" style="1" customWidth="1"/>
    <col min="11523" max="11523" width="15.5546875" style="1" customWidth="1"/>
    <col min="11524" max="11524" width="102.109375" style="1" customWidth="1"/>
    <col min="11525" max="11525" width="4.44140625" style="1" customWidth="1"/>
    <col min="11526" max="11529" width="3.6640625" style="1" customWidth="1"/>
    <col min="11530" max="11530" width="5.5546875" style="1" customWidth="1"/>
    <col min="11531" max="11531" width="21.109375" style="1" customWidth="1"/>
    <col min="11532" max="11532" width="7.33203125" style="1" customWidth="1"/>
    <col min="11533" max="11533" width="5.6640625" style="1" customWidth="1"/>
    <col min="11534" max="11534" width="6.33203125" style="1" customWidth="1"/>
    <col min="11535" max="11535" width="7.6640625" style="1" customWidth="1"/>
    <col min="11536" max="11537" width="8.5546875" style="1" customWidth="1"/>
    <col min="11538" max="11538" width="8" style="1" customWidth="1"/>
    <col min="11539" max="11776" width="11.44140625" style="1"/>
    <col min="11777" max="11777" width="6.88671875" style="1" customWidth="1"/>
    <col min="11778" max="11778" width="60" style="1" customWidth="1"/>
    <col min="11779" max="11779" width="15.5546875" style="1" customWidth="1"/>
    <col min="11780" max="11780" width="102.109375" style="1" customWidth="1"/>
    <col min="11781" max="11781" width="4.44140625" style="1" customWidth="1"/>
    <col min="11782" max="11785" width="3.6640625" style="1" customWidth="1"/>
    <col min="11786" max="11786" width="5.5546875" style="1" customWidth="1"/>
    <col min="11787" max="11787" width="21.109375" style="1" customWidth="1"/>
    <col min="11788" max="11788" width="7.33203125" style="1" customWidth="1"/>
    <col min="11789" max="11789" width="5.6640625" style="1" customWidth="1"/>
    <col min="11790" max="11790" width="6.33203125" style="1" customWidth="1"/>
    <col min="11791" max="11791" width="7.6640625" style="1" customWidth="1"/>
    <col min="11792" max="11793" width="8.5546875" style="1" customWidth="1"/>
    <col min="11794" max="11794" width="8" style="1" customWidth="1"/>
    <col min="11795" max="12032" width="11.44140625" style="1"/>
    <col min="12033" max="12033" width="6.88671875" style="1" customWidth="1"/>
    <col min="12034" max="12034" width="60" style="1" customWidth="1"/>
    <col min="12035" max="12035" width="15.5546875" style="1" customWidth="1"/>
    <col min="12036" max="12036" width="102.109375" style="1" customWidth="1"/>
    <col min="12037" max="12037" width="4.44140625" style="1" customWidth="1"/>
    <col min="12038" max="12041" width="3.6640625" style="1" customWidth="1"/>
    <col min="12042" max="12042" width="5.5546875" style="1" customWidth="1"/>
    <col min="12043" max="12043" width="21.109375" style="1" customWidth="1"/>
    <col min="12044" max="12044" width="7.33203125" style="1" customWidth="1"/>
    <col min="12045" max="12045" width="5.6640625" style="1" customWidth="1"/>
    <col min="12046" max="12046" width="6.33203125" style="1" customWidth="1"/>
    <col min="12047" max="12047" width="7.6640625" style="1" customWidth="1"/>
    <col min="12048" max="12049" width="8.5546875" style="1" customWidth="1"/>
    <col min="12050" max="12050" width="8" style="1" customWidth="1"/>
    <col min="12051" max="12288" width="11.44140625" style="1"/>
    <col min="12289" max="12289" width="6.88671875" style="1" customWidth="1"/>
    <col min="12290" max="12290" width="60" style="1" customWidth="1"/>
    <col min="12291" max="12291" width="15.5546875" style="1" customWidth="1"/>
    <col min="12292" max="12292" width="102.109375" style="1" customWidth="1"/>
    <col min="12293" max="12293" width="4.44140625" style="1" customWidth="1"/>
    <col min="12294" max="12297" width="3.6640625" style="1" customWidth="1"/>
    <col min="12298" max="12298" width="5.5546875" style="1" customWidth="1"/>
    <col min="12299" max="12299" width="21.109375" style="1" customWidth="1"/>
    <col min="12300" max="12300" width="7.33203125" style="1" customWidth="1"/>
    <col min="12301" max="12301" width="5.6640625" style="1" customWidth="1"/>
    <col min="12302" max="12302" width="6.33203125" style="1" customWidth="1"/>
    <col min="12303" max="12303" width="7.6640625" style="1" customWidth="1"/>
    <col min="12304" max="12305" width="8.5546875" style="1" customWidth="1"/>
    <col min="12306" max="12306" width="8" style="1" customWidth="1"/>
    <col min="12307" max="12544" width="11.44140625" style="1"/>
    <col min="12545" max="12545" width="6.88671875" style="1" customWidth="1"/>
    <col min="12546" max="12546" width="60" style="1" customWidth="1"/>
    <col min="12547" max="12547" width="15.5546875" style="1" customWidth="1"/>
    <col min="12548" max="12548" width="102.109375" style="1" customWidth="1"/>
    <col min="12549" max="12549" width="4.44140625" style="1" customWidth="1"/>
    <col min="12550" max="12553" width="3.6640625" style="1" customWidth="1"/>
    <col min="12554" max="12554" width="5.5546875" style="1" customWidth="1"/>
    <col min="12555" max="12555" width="21.109375" style="1" customWidth="1"/>
    <col min="12556" max="12556" width="7.33203125" style="1" customWidth="1"/>
    <col min="12557" max="12557" width="5.6640625" style="1" customWidth="1"/>
    <col min="12558" max="12558" width="6.33203125" style="1" customWidth="1"/>
    <col min="12559" max="12559" width="7.6640625" style="1" customWidth="1"/>
    <col min="12560" max="12561" width="8.5546875" style="1" customWidth="1"/>
    <col min="12562" max="12562" width="8" style="1" customWidth="1"/>
    <col min="12563" max="12800" width="11.44140625" style="1"/>
    <col min="12801" max="12801" width="6.88671875" style="1" customWidth="1"/>
    <col min="12802" max="12802" width="60" style="1" customWidth="1"/>
    <col min="12803" max="12803" width="15.5546875" style="1" customWidth="1"/>
    <col min="12804" max="12804" width="102.109375" style="1" customWidth="1"/>
    <col min="12805" max="12805" width="4.44140625" style="1" customWidth="1"/>
    <col min="12806" max="12809" width="3.6640625" style="1" customWidth="1"/>
    <col min="12810" max="12810" width="5.5546875" style="1" customWidth="1"/>
    <col min="12811" max="12811" width="21.109375" style="1" customWidth="1"/>
    <col min="12812" max="12812" width="7.33203125" style="1" customWidth="1"/>
    <col min="12813" max="12813" width="5.6640625" style="1" customWidth="1"/>
    <col min="12814" max="12814" width="6.33203125" style="1" customWidth="1"/>
    <col min="12815" max="12815" width="7.6640625" style="1" customWidth="1"/>
    <col min="12816" max="12817" width="8.5546875" style="1" customWidth="1"/>
    <col min="12818" max="12818" width="8" style="1" customWidth="1"/>
    <col min="12819" max="13056" width="11.44140625" style="1"/>
    <col min="13057" max="13057" width="6.88671875" style="1" customWidth="1"/>
    <col min="13058" max="13058" width="60" style="1" customWidth="1"/>
    <col min="13059" max="13059" width="15.5546875" style="1" customWidth="1"/>
    <col min="13060" max="13060" width="102.109375" style="1" customWidth="1"/>
    <col min="13061" max="13061" width="4.44140625" style="1" customWidth="1"/>
    <col min="13062" max="13065" width="3.6640625" style="1" customWidth="1"/>
    <col min="13066" max="13066" width="5.5546875" style="1" customWidth="1"/>
    <col min="13067" max="13067" width="21.109375" style="1" customWidth="1"/>
    <col min="13068" max="13068" width="7.33203125" style="1" customWidth="1"/>
    <col min="13069" max="13069" width="5.6640625" style="1" customWidth="1"/>
    <col min="13070" max="13070" width="6.33203125" style="1" customWidth="1"/>
    <col min="13071" max="13071" width="7.6640625" style="1" customWidth="1"/>
    <col min="13072" max="13073" width="8.5546875" style="1" customWidth="1"/>
    <col min="13074" max="13074" width="8" style="1" customWidth="1"/>
    <col min="13075" max="13312" width="11.44140625" style="1"/>
    <col min="13313" max="13313" width="6.88671875" style="1" customWidth="1"/>
    <col min="13314" max="13314" width="60" style="1" customWidth="1"/>
    <col min="13315" max="13315" width="15.5546875" style="1" customWidth="1"/>
    <col min="13316" max="13316" width="102.109375" style="1" customWidth="1"/>
    <col min="13317" max="13317" width="4.44140625" style="1" customWidth="1"/>
    <col min="13318" max="13321" width="3.6640625" style="1" customWidth="1"/>
    <col min="13322" max="13322" width="5.5546875" style="1" customWidth="1"/>
    <col min="13323" max="13323" width="21.109375" style="1" customWidth="1"/>
    <col min="13324" max="13324" width="7.33203125" style="1" customWidth="1"/>
    <col min="13325" max="13325" width="5.6640625" style="1" customWidth="1"/>
    <col min="13326" max="13326" width="6.33203125" style="1" customWidth="1"/>
    <col min="13327" max="13327" width="7.6640625" style="1" customWidth="1"/>
    <col min="13328" max="13329" width="8.5546875" style="1" customWidth="1"/>
    <col min="13330" max="13330" width="8" style="1" customWidth="1"/>
    <col min="13331" max="13568" width="11.44140625" style="1"/>
    <col min="13569" max="13569" width="6.88671875" style="1" customWidth="1"/>
    <col min="13570" max="13570" width="60" style="1" customWidth="1"/>
    <col min="13571" max="13571" width="15.5546875" style="1" customWidth="1"/>
    <col min="13572" max="13572" width="102.109375" style="1" customWidth="1"/>
    <col min="13573" max="13573" width="4.44140625" style="1" customWidth="1"/>
    <col min="13574" max="13577" width="3.6640625" style="1" customWidth="1"/>
    <col min="13578" max="13578" width="5.5546875" style="1" customWidth="1"/>
    <col min="13579" max="13579" width="21.109375" style="1" customWidth="1"/>
    <col min="13580" max="13580" width="7.33203125" style="1" customWidth="1"/>
    <col min="13581" max="13581" width="5.6640625" style="1" customWidth="1"/>
    <col min="13582" max="13582" width="6.33203125" style="1" customWidth="1"/>
    <col min="13583" max="13583" width="7.6640625" style="1" customWidth="1"/>
    <col min="13584" max="13585" width="8.5546875" style="1" customWidth="1"/>
    <col min="13586" max="13586" width="8" style="1" customWidth="1"/>
    <col min="13587" max="13824" width="11.44140625" style="1"/>
    <col min="13825" max="13825" width="6.88671875" style="1" customWidth="1"/>
    <col min="13826" max="13826" width="60" style="1" customWidth="1"/>
    <col min="13827" max="13827" width="15.5546875" style="1" customWidth="1"/>
    <col min="13828" max="13828" width="102.109375" style="1" customWidth="1"/>
    <col min="13829" max="13829" width="4.44140625" style="1" customWidth="1"/>
    <col min="13830" max="13833" width="3.6640625" style="1" customWidth="1"/>
    <col min="13834" max="13834" width="5.5546875" style="1" customWidth="1"/>
    <col min="13835" max="13835" width="21.109375" style="1" customWidth="1"/>
    <col min="13836" max="13836" width="7.33203125" style="1" customWidth="1"/>
    <col min="13837" max="13837" width="5.6640625" style="1" customWidth="1"/>
    <col min="13838" max="13838" width="6.33203125" style="1" customWidth="1"/>
    <col min="13839" max="13839" width="7.6640625" style="1" customWidth="1"/>
    <col min="13840" max="13841" width="8.5546875" style="1" customWidth="1"/>
    <col min="13842" max="13842" width="8" style="1" customWidth="1"/>
    <col min="13843" max="14080" width="11.44140625" style="1"/>
    <col min="14081" max="14081" width="6.88671875" style="1" customWidth="1"/>
    <col min="14082" max="14082" width="60" style="1" customWidth="1"/>
    <col min="14083" max="14083" width="15.5546875" style="1" customWidth="1"/>
    <col min="14084" max="14084" width="102.109375" style="1" customWidth="1"/>
    <col min="14085" max="14085" width="4.44140625" style="1" customWidth="1"/>
    <col min="14086" max="14089" width="3.6640625" style="1" customWidth="1"/>
    <col min="14090" max="14090" width="5.5546875" style="1" customWidth="1"/>
    <col min="14091" max="14091" width="21.109375" style="1" customWidth="1"/>
    <col min="14092" max="14092" width="7.33203125" style="1" customWidth="1"/>
    <col min="14093" max="14093" width="5.6640625" style="1" customWidth="1"/>
    <col min="14094" max="14094" width="6.33203125" style="1" customWidth="1"/>
    <col min="14095" max="14095" width="7.6640625" style="1" customWidth="1"/>
    <col min="14096" max="14097" width="8.5546875" style="1" customWidth="1"/>
    <col min="14098" max="14098" width="8" style="1" customWidth="1"/>
    <col min="14099" max="14336" width="11.44140625" style="1"/>
    <col min="14337" max="14337" width="6.88671875" style="1" customWidth="1"/>
    <col min="14338" max="14338" width="60" style="1" customWidth="1"/>
    <col min="14339" max="14339" width="15.5546875" style="1" customWidth="1"/>
    <col min="14340" max="14340" width="102.109375" style="1" customWidth="1"/>
    <col min="14341" max="14341" width="4.44140625" style="1" customWidth="1"/>
    <col min="14342" max="14345" width="3.6640625" style="1" customWidth="1"/>
    <col min="14346" max="14346" width="5.5546875" style="1" customWidth="1"/>
    <col min="14347" max="14347" width="21.109375" style="1" customWidth="1"/>
    <col min="14348" max="14348" width="7.33203125" style="1" customWidth="1"/>
    <col min="14349" max="14349" width="5.6640625" style="1" customWidth="1"/>
    <col min="14350" max="14350" width="6.33203125" style="1" customWidth="1"/>
    <col min="14351" max="14351" width="7.6640625" style="1" customWidth="1"/>
    <col min="14352" max="14353" width="8.5546875" style="1" customWidth="1"/>
    <col min="14354" max="14354" width="8" style="1" customWidth="1"/>
    <col min="14355" max="14592" width="11.44140625" style="1"/>
    <col min="14593" max="14593" width="6.88671875" style="1" customWidth="1"/>
    <col min="14594" max="14594" width="60" style="1" customWidth="1"/>
    <col min="14595" max="14595" width="15.5546875" style="1" customWidth="1"/>
    <col min="14596" max="14596" width="102.109375" style="1" customWidth="1"/>
    <col min="14597" max="14597" width="4.44140625" style="1" customWidth="1"/>
    <col min="14598" max="14601" width="3.6640625" style="1" customWidth="1"/>
    <col min="14602" max="14602" width="5.5546875" style="1" customWidth="1"/>
    <col min="14603" max="14603" width="21.109375" style="1" customWidth="1"/>
    <col min="14604" max="14604" width="7.33203125" style="1" customWidth="1"/>
    <col min="14605" max="14605" width="5.6640625" style="1" customWidth="1"/>
    <col min="14606" max="14606" width="6.33203125" style="1" customWidth="1"/>
    <col min="14607" max="14607" width="7.6640625" style="1" customWidth="1"/>
    <col min="14608" max="14609" width="8.5546875" style="1" customWidth="1"/>
    <col min="14610" max="14610" width="8" style="1" customWidth="1"/>
    <col min="14611" max="14848" width="11.44140625" style="1"/>
    <col min="14849" max="14849" width="6.88671875" style="1" customWidth="1"/>
    <col min="14850" max="14850" width="60" style="1" customWidth="1"/>
    <col min="14851" max="14851" width="15.5546875" style="1" customWidth="1"/>
    <col min="14852" max="14852" width="102.109375" style="1" customWidth="1"/>
    <col min="14853" max="14853" width="4.44140625" style="1" customWidth="1"/>
    <col min="14854" max="14857" width="3.6640625" style="1" customWidth="1"/>
    <col min="14858" max="14858" width="5.5546875" style="1" customWidth="1"/>
    <col min="14859" max="14859" width="21.109375" style="1" customWidth="1"/>
    <col min="14860" max="14860" width="7.33203125" style="1" customWidth="1"/>
    <col min="14861" max="14861" width="5.6640625" style="1" customWidth="1"/>
    <col min="14862" max="14862" width="6.33203125" style="1" customWidth="1"/>
    <col min="14863" max="14863" width="7.6640625" style="1" customWidth="1"/>
    <col min="14864" max="14865" width="8.5546875" style="1" customWidth="1"/>
    <col min="14866" max="14866" width="8" style="1" customWidth="1"/>
    <col min="14867" max="15104" width="11.44140625" style="1"/>
    <col min="15105" max="15105" width="6.88671875" style="1" customWidth="1"/>
    <col min="15106" max="15106" width="60" style="1" customWidth="1"/>
    <col min="15107" max="15107" width="15.5546875" style="1" customWidth="1"/>
    <col min="15108" max="15108" width="102.109375" style="1" customWidth="1"/>
    <col min="15109" max="15109" width="4.44140625" style="1" customWidth="1"/>
    <col min="15110" max="15113" width="3.6640625" style="1" customWidth="1"/>
    <col min="15114" max="15114" width="5.5546875" style="1" customWidth="1"/>
    <col min="15115" max="15115" width="21.109375" style="1" customWidth="1"/>
    <col min="15116" max="15116" width="7.33203125" style="1" customWidth="1"/>
    <col min="15117" max="15117" width="5.6640625" style="1" customWidth="1"/>
    <col min="15118" max="15118" width="6.33203125" style="1" customWidth="1"/>
    <col min="15119" max="15119" width="7.6640625" style="1" customWidth="1"/>
    <col min="15120" max="15121" width="8.5546875" style="1" customWidth="1"/>
    <col min="15122" max="15122" width="8" style="1" customWidth="1"/>
    <col min="15123" max="15360" width="11.44140625" style="1"/>
    <col min="15361" max="15361" width="6.88671875" style="1" customWidth="1"/>
    <col min="15362" max="15362" width="60" style="1" customWidth="1"/>
    <col min="15363" max="15363" width="15.5546875" style="1" customWidth="1"/>
    <col min="15364" max="15364" width="102.109375" style="1" customWidth="1"/>
    <col min="15365" max="15365" width="4.44140625" style="1" customWidth="1"/>
    <col min="15366" max="15369" width="3.6640625" style="1" customWidth="1"/>
    <col min="15370" max="15370" width="5.5546875" style="1" customWidth="1"/>
    <col min="15371" max="15371" width="21.109375" style="1" customWidth="1"/>
    <col min="15372" max="15372" width="7.33203125" style="1" customWidth="1"/>
    <col min="15373" max="15373" width="5.6640625" style="1" customWidth="1"/>
    <col min="15374" max="15374" width="6.33203125" style="1" customWidth="1"/>
    <col min="15375" max="15375" width="7.6640625" style="1" customWidth="1"/>
    <col min="15376" max="15377" width="8.5546875" style="1" customWidth="1"/>
    <col min="15378" max="15378" width="8" style="1" customWidth="1"/>
    <col min="15379" max="15616" width="11.44140625" style="1"/>
    <col min="15617" max="15617" width="6.88671875" style="1" customWidth="1"/>
    <col min="15618" max="15618" width="60" style="1" customWidth="1"/>
    <col min="15619" max="15619" width="15.5546875" style="1" customWidth="1"/>
    <col min="15620" max="15620" width="102.109375" style="1" customWidth="1"/>
    <col min="15621" max="15621" width="4.44140625" style="1" customWidth="1"/>
    <col min="15622" max="15625" width="3.6640625" style="1" customWidth="1"/>
    <col min="15626" max="15626" width="5.5546875" style="1" customWidth="1"/>
    <col min="15627" max="15627" width="21.109375" style="1" customWidth="1"/>
    <col min="15628" max="15628" width="7.33203125" style="1" customWidth="1"/>
    <col min="15629" max="15629" width="5.6640625" style="1" customWidth="1"/>
    <col min="15630" max="15630" width="6.33203125" style="1" customWidth="1"/>
    <col min="15631" max="15631" width="7.6640625" style="1" customWidth="1"/>
    <col min="15632" max="15633" width="8.5546875" style="1" customWidth="1"/>
    <col min="15634" max="15634" width="8" style="1" customWidth="1"/>
    <col min="15635" max="15872" width="11.44140625" style="1"/>
    <col min="15873" max="15873" width="6.88671875" style="1" customWidth="1"/>
    <col min="15874" max="15874" width="60" style="1" customWidth="1"/>
    <col min="15875" max="15875" width="15.5546875" style="1" customWidth="1"/>
    <col min="15876" max="15876" width="102.109375" style="1" customWidth="1"/>
    <col min="15877" max="15877" width="4.44140625" style="1" customWidth="1"/>
    <col min="15878" max="15881" width="3.6640625" style="1" customWidth="1"/>
    <col min="15882" max="15882" width="5.5546875" style="1" customWidth="1"/>
    <col min="15883" max="15883" width="21.109375" style="1" customWidth="1"/>
    <col min="15884" max="15884" width="7.33203125" style="1" customWidth="1"/>
    <col min="15885" max="15885" width="5.6640625" style="1" customWidth="1"/>
    <col min="15886" max="15886" width="6.33203125" style="1" customWidth="1"/>
    <col min="15887" max="15887" width="7.6640625" style="1" customWidth="1"/>
    <col min="15888" max="15889" width="8.5546875" style="1" customWidth="1"/>
    <col min="15890" max="15890" width="8" style="1" customWidth="1"/>
    <col min="15891" max="16128" width="11.44140625" style="1"/>
    <col min="16129" max="16129" width="6.88671875" style="1" customWidth="1"/>
    <col min="16130" max="16130" width="60" style="1" customWidth="1"/>
    <col min="16131" max="16131" width="15.5546875" style="1" customWidth="1"/>
    <col min="16132" max="16132" width="102.109375" style="1" customWidth="1"/>
    <col min="16133" max="16133" width="4.44140625" style="1" customWidth="1"/>
    <col min="16134" max="16137" width="3.6640625" style="1" customWidth="1"/>
    <col min="16138" max="16138" width="5.5546875" style="1" customWidth="1"/>
    <col min="16139" max="16139" width="21.109375" style="1" customWidth="1"/>
    <col min="16140" max="16140" width="7.33203125" style="1" customWidth="1"/>
    <col min="16141" max="16141" width="5.6640625" style="1" customWidth="1"/>
    <col min="16142" max="16142" width="6.33203125" style="1" customWidth="1"/>
    <col min="16143" max="16143" width="7.6640625" style="1" customWidth="1"/>
    <col min="16144" max="16145" width="8.5546875" style="1" customWidth="1"/>
    <col min="16146" max="16146" width="8" style="1" customWidth="1"/>
    <col min="16147" max="16384" width="11.44140625" style="1"/>
  </cols>
  <sheetData>
    <row r="1" spans="1:19" ht="15" thickBot="1" x14ac:dyDescent="0.3"/>
    <row r="2" spans="1:19" ht="24" thickBot="1" x14ac:dyDescent="0.3">
      <c r="A2" s="224" t="s">
        <v>110</v>
      </c>
      <c r="B2" s="225"/>
      <c r="C2" s="225"/>
      <c r="D2" s="225"/>
      <c r="E2" s="225"/>
      <c r="F2" s="225"/>
      <c r="G2" s="225"/>
      <c r="H2" s="225"/>
      <c r="I2" s="225"/>
      <c r="J2" s="225"/>
      <c r="K2" s="225"/>
      <c r="L2" s="226"/>
    </row>
    <row r="3" spans="1:19" ht="23.4" thickBot="1" x14ac:dyDescent="0.3">
      <c r="A3" s="230" t="s">
        <v>95</v>
      </c>
      <c r="B3" s="231"/>
      <c r="C3" s="231"/>
      <c r="D3" s="231"/>
      <c r="E3" s="231"/>
      <c r="F3" s="231"/>
      <c r="G3" s="231"/>
      <c r="H3" s="231"/>
      <c r="I3" s="231"/>
      <c r="J3" s="231"/>
      <c r="K3" s="231"/>
      <c r="L3" s="232"/>
    </row>
    <row r="4" spans="1:19" ht="15" thickBot="1" x14ac:dyDescent="0.3">
      <c r="A4" s="35"/>
      <c r="E4" s="34"/>
      <c r="F4" s="112"/>
      <c r="G4" s="111"/>
      <c r="L4" s="139"/>
    </row>
    <row r="5" spans="1:19" ht="16.2" thickBot="1" x14ac:dyDescent="0.3">
      <c r="A5" s="35"/>
      <c r="B5" s="121" t="s">
        <v>111</v>
      </c>
      <c r="C5" s="120"/>
      <c r="D5" s="119" t="s">
        <v>109</v>
      </c>
      <c r="E5" s="34"/>
      <c r="F5" s="112"/>
      <c r="G5" s="111"/>
      <c r="L5" s="139"/>
    </row>
    <row r="6" spans="1:19" ht="15.6" x14ac:dyDescent="0.25">
      <c r="A6" s="35"/>
      <c r="B6" s="117" t="s">
        <v>93</v>
      </c>
      <c r="C6" s="113"/>
      <c r="D6" s="118" t="s">
        <v>108</v>
      </c>
      <c r="E6" s="34"/>
      <c r="F6" s="112"/>
      <c r="G6" s="111"/>
      <c r="L6" s="139"/>
    </row>
    <row r="7" spans="1:19" ht="15.6" x14ac:dyDescent="0.3">
      <c r="A7" s="35"/>
      <c r="B7" s="117" t="s">
        <v>91</v>
      </c>
      <c r="C7" s="113"/>
      <c r="D7" s="116" t="s">
        <v>107</v>
      </c>
      <c r="E7" s="34"/>
      <c r="F7" s="112"/>
      <c r="G7" s="111"/>
      <c r="L7" s="139"/>
    </row>
    <row r="8" spans="1:19" ht="15.6" x14ac:dyDescent="0.3">
      <c r="A8" s="35"/>
      <c r="B8" s="117" t="s">
        <v>90</v>
      </c>
      <c r="C8" s="113"/>
      <c r="D8" s="116" t="s">
        <v>105</v>
      </c>
      <c r="E8" s="34"/>
      <c r="F8" s="112"/>
      <c r="G8" s="111"/>
      <c r="L8" s="139"/>
    </row>
    <row r="9" spans="1:19" ht="15.6" x14ac:dyDescent="0.3">
      <c r="A9" s="35"/>
      <c r="B9" s="117" t="s">
        <v>89</v>
      </c>
      <c r="C9" s="113"/>
      <c r="D9" s="116" t="s">
        <v>106</v>
      </c>
      <c r="E9" s="34"/>
      <c r="F9" s="112"/>
      <c r="G9" s="111"/>
      <c r="L9" s="139"/>
    </row>
    <row r="10" spans="1:19" ht="15" thickBot="1" x14ac:dyDescent="0.35">
      <c r="A10" s="35"/>
      <c r="B10" s="115" t="s">
        <v>88</v>
      </c>
      <c r="C10" s="113"/>
      <c r="D10" s="114"/>
      <c r="E10" s="34"/>
      <c r="F10" s="112"/>
      <c r="G10" s="111"/>
      <c r="L10" s="139"/>
    </row>
    <row r="11" spans="1:19" ht="15" thickBot="1" x14ac:dyDescent="0.3">
      <c r="A11" s="35"/>
      <c r="C11" s="113"/>
      <c r="E11" s="34"/>
      <c r="F11" s="112"/>
      <c r="G11" s="111"/>
      <c r="L11" s="139"/>
    </row>
    <row r="12" spans="1:19" ht="15" thickBot="1" x14ac:dyDescent="0.3">
      <c r="A12" s="110"/>
      <c r="B12" s="1"/>
      <c r="C12" s="1"/>
      <c r="D12" s="109"/>
      <c r="E12" s="233"/>
      <c r="F12" s="233"/>
      <c r="G12" s="233"/>
      <c r="H12" s="233"/>
      <c r="I12" s="233"/>
      <c r="K12" s="108"/>
      <c r="L12" s="107" t="s">
        <v>87</v>
      </c>
    </row>
    <row r="13" spans="1:19" ht="15" thickBot="1" x14ac:dyDescent="0.3">
      <c r="A13" s="234" t="s">
        <v>86</v>
      </c>
      <c r="B13" s="235"/>
      <c r="C13" s="145"/>
      <c r="D13" s="106" t="s">
        <v>85</v>
      </c>
      <c r="E13" s="105" t="s">
        <v>84</v>
      </c>
      <c r="F13" s="104">
        <v>0</v>
      </c>
      <c r="G13" s="103">
        <v>1</v>
      </c>
      <c r="H13" s="103">
        <v>2</v>
      </c>
      <c r="I13" s="102">
        <v>3</v>
      </c>
      <c r="K13" s="101"/>
      <c r="L13" s="100" t="s">
        <v>83</v>
      </c>
      <c r="N13" s="193" t="s">
        <v>82</v>
      </c>
    </row>
    <row r="14" spans="1:19" ht="15" thickBot="1" x14ac:dyDescent="0.3">
      <c r="A14" s="236" t="s">
        <v>81</v>
      </c>
      <c r="B14" s="237"/>
      <c r="C14" s="237"/>
      <c r="D14" s="237"/>
      <c r="E14" s="237"/>
      <c r="F14" s="237"/>
      <c r="G14" s="237"/>
      <c r="H14" s="237"/>
      <c r="I14" s="238"/>
      <c r="J14" s="33"/>
      <c r="L14" s="53">
        <v>0.05</v>
      </c>
      <c r="N14" s="197">
        <f>IF(O14=1,SUMPRODUCT(N15:N16,O15:O16)/SUMPRODUCT(L15:L16,O15:O16),0)</f>
        <v>0</v>
      </c>
      <c r="O14" s="194">
        <f>IF(SUM(O15:O16)=0,0,1)</f>
        <v>0</v>
      </c>
      <c r="Q14" s="195">
        <f>SUM(Q15:Q16)</f>
        <v>1</v>
      </c>
    </row>
    <row r="15" spans="1:19" x14ac:dyDescent="0.25">
      <c r="A15" s="99" t="s">
        <v>80</v>
      </c>
      <c r="B15" s="98" t="s">
        <v>79</v>
      </c>
      <c r="C15" s="125"/>
      <c r="D15" s="97" t="s">
        <v>78</v>
      </c>
      <c r="E15" s="96"/>
      <c r="F15" s="95"/>
      <c r="G15" s="95"/>
      <c r="H15" s="95"/>
      <c r="I15" s="162"/>
      <c r="J15" s="33" t="str">
        <f>(IF(O15&gt;1,"◄",""))</f>
        <v/>
      </c>
      <c r="K15" s="39"/>
      <c r="L15" s="139">
        <v>0.3</v>
      </c>
      <c r="N15" s="198">
        <f>(IF(G15&lt;&gt;"",1/3,0)+IF(H15&lt;&gt;"",2/3,0)+IF(I15&lt;&gt;"",1,0))*L15*20</f>
        <v>0</v>
      </c>
      <c r="O15" s="199">
        <f>IF(E15="",IF(F15&lt;&gt;"",1,0)+IF(G15&lt;&gt;"",1,0)+IF(H15&lt;&gt;"",1,0)+IF(I15&lt;&gt;"",1,0),0)</f>
        <v>0</v>
      </c>
      <c r="P15" s="200">
        <f>IF(E15&lt;&gt;"",0,(IF(F15&lt;&gt;"",0.02,(N15/(L15*20)))))</f>
        <v>0</v>
      </c>
      <c r="Q15" s="200">
        <f>IF(E15&lt;&gt;"",0,L15)</f>
        <v>0.3</v>
      </c>
      <c r="R15" s="201">
        <f>IF(J15&lt;&gt;"",1,0)</f>
        <v>0</v>
      </c>
      <c r="S15" s="90"/>
    </row>
    <row r="16" spans="1:19" ht="111" thickBot="1" x14ac:dyDescent="0.3">
      <c r="A16" s="94" t="s">
        <v>77</v>
      </c>
      <c r="B16" s="93" t="s">
        <v>76</v>
      </c>
      <c r="C16" s="92"/>
      <c r="D16" s="91" t="s">
        <v>75</v>
      </c>
      <c r="E16" s="59"/>
      <c r="F16" s="59"/>
      <c r="G16" s="59"/>
      <c r="H16" s="59"/>
      <c r="I16" s="163"/>
      <c r="J16" s="33" t="str">
        <f>(IF(O16&gt;1,"◄",""))</f>
        <v/>
      </c>
      <c r="K16" s="39"/>
      <c r="L16" s="139">
        <v>0.7</v>
      </c>
      <c r="N16" s="202">
        <f>(IF(G16&lt;&gt;"",1/3,0)+IF(H16&lt;&gt;"",2/3,0)+IF(I16&lt;&gt;"",1,0))*L16*20</f>
        <v>0</v>
      </c>
      <c r="O16" s="203">
        <f>IF(E16="",IF(F16&lt;&gt;"",1,0)+IF(G16&lt;&gt;"",1,0)+IF(H16&lt;&gt;"",1,0)+IF(I16&lt;&gt;"",1,0),0)</f>
        <v>0</v>
      </c>
      <c r="P16" s="204">
        <f>IF(E16&lt;&gt;"",0,(IF(F16&lt;&gt;"",0.02,(N16/(L16*20)))))</f>
        <v>0</v>
      </c>
      <c r="Q16" s="204">
        <f>IF(E16&lt;&gt;"",0,L16)</f>
        <v>0.7</v>
      </c>
      <c r="R16" s="205">
        <f>IF(J16&lt;&gt;"",1,0)</f>
        <v>0</v>
      </c>
      <c r="S16" s="90"/>
    </row>
    <row r="17" spans="1:18" ht="15" thickBot="1" x14ac:dyDescent="0.3">
      <c r="A17" s="239" t="s">
        <v>74</v>
      </c>
      <c r="B17" s="240"/>
      <c r="C17" s="240"/>
      <c r="D17" s="240"/>
      <c r="E17" s="240"/>
      <c r="F17" s="240"/>
      <c r="G17" s="240"/>
      <c r="H17" s="240"/>
      <c r="I17" s="241"/>
      <c r="J17" s="33"/>
      <c r="K17" s="54"/>
      <c r="L17" s="53">
        <v>0.15</v>
      </c>
      <c r="N17" s="197">
        <f>IF(O17=1,SUMPRODUCT(N18:N26,O18:O26)/SUMPRODUCT(L18:L26,O18:O26),0)</f>
        <v>0</v>
      </c>
      <c r="O17" s="194">
        <f>IF(SUM(O18:O26)=0,0,1)</f>
        <v>0</v>
      </c>
      <c r="Q17" s="195">
        <f>SUM(Q18:Q26)</f>
        <v>0.99999999999999989</v>
      </c>
    </row>
    <row r="18" spans="1:18" x14ac:dyDescent="0.25">
      <c r="A18" s="307" t="s">
        <v>73</v>
      </c>
      <c r="B18" s="228" t="s">
        <v>72</v>
      </c>
      <c r="C18" s="89"/>
      <c r="D18" s="88" t="s">
        <v>71</v>
      </c>
      <c r="E18" s="87"/>
      <c r="F18" s="142"/>
      <c r="G18" s="142"/>
      <c r="H18" s="142"/>
      <c r="I18" s="164"/>
      <c r="J18" s="33" t="str">
        <f t="shared" ref="J18:J26" si="0">(IF(O18&gt;1,"◄",""))</f>
        <v/>
      </c>
      <c r="K18" s="39"/>
      <c r="L18" s="139">
        <v>0.15</v>
      </c>
      <c r="N18" s="198">
        <f t="shared" ref="N18:N26" si="1">(IF(G18&lt;&gt;"",1/3,0)+IF(H18&lt;&gt;"",2/3,0)+IF(I18&lt;&gt;"",1,0))*L18*20</f>
        <v>0</v>
      </c>
      <c r="O18" s="199">
        <f t="shared" ref="O18:O26" si="2">IF(E18="",IF(F18&lt;&gt;"",1,0)+IF(G18&lt;&gt;"",1,0)+IF(H18&lt;&gt;"",1,0)+IF(I18&lt;&gt;"",1,0),0)</f>
        <v>0</v>
      </c>
      <c r="P18" s="200">
        <f t="shared" ref="P18:P26" si="3">IF(E18&lt;&gt;"",0,(IF(F18&lt;&gt;"",0.02,(N18/(L18*20)))))</f>
        <v>0</v>
      </c>
      <c r="Q18" s="200">
        <f t="shared" ref="Q18:Q26" si="4">IF(E18&lt;&gt;"",0,L18)</f>
        <v>0.15</v>
      </c>
      <c r="R18" s="201">
        <f t="shared" ref="R18:R26" si="5">IF(J18&lt;&gt;"",1,0)</f>
        <v>0</v>
      </c>
    </row>
    <row r="19" spans="1:18" x14ac:dyDescent="0.3">
      <c r="A19" s="307"/>
      <c r="B19" s="229"/>
      <c r="C19" s="150"/>
      <c r="D19" s="86" t="s">
        <v>70</v>
      </c>
      <c r="E19" s="85"/>
      <c r="F19" s="84"/>
      <c r="G19" s="84"/>
      <c r="H19" s="84"/>
      <c r="I19" s="165"/>
      <c r="J19" s="33" t="str">
        <f t="shared" si="0"/>
        <v/>
      </c>
      <c r="K19" s="39"/>
      <c r="L19" s="139">
        <v>0.15</v>
      </c>
      <c r="N19" s="206">
        <f t="shared" si="1"/>
        <v>0</v>
      </c>
      <c r="O19" s="207">
        <f t="shared" si="2"/>
        <v>0</v>
      </c>
      <c r="P19" s="208">
        <f t="shared" si="3"/>
        <v>0</v>
      </c>
      <c r="Q19" s="208">
        <f t="shared" si="4"/>
        <v>0.15</v>
      </c>
      <c r="R19" s="209">
        <f t="shared" si="5"/>
        <v>0</v>
      </c>
    </row>
    <row r="20" spans="1:18" x14ac:dyDescent="0.25">
      <c r="A20" s="308" t="s">
        <v>69</v>
      </c>
      <c r="B20" s="245" t="s">
        <v>68</v>
      </c>
      <c r="C20" s="79"/>
      <c r="D20" s="83" t="s">
        <v>67</v>
      </c>
      <c r="E20" s="141"/>
      <c r="F20" s="137"/>
      <c r="G20" s="137"/>
      <c r="H20" s="137"/>
      <c r="I20" s="166"/>
      <c r="J20" s="33" t="str">
        <f t="shared" si="0"/>
        <v/>
      </c>
      <c r="K20" s="39"/>
      <c r="L20" s="139">
        <v>0.1</v>
      </c>
      <c r="N20" s="206">
        <f t="shared" si="1"/>
        <v>0</v>
      </c>
      <c r="O20" s="207">
        <f t="shared" si="2"/>
        <v>0</v>
      </c>
      <c r="P20" s="208">
        <f t="shared" si="3"/>
        <v>0</v>
      </c>
      <c r="Q20" s="208">
        <f t="shared" si="4"/>
        <v>0.1</v>
      </c>
      <c r="R20" s="209">
        <f t="shared" si="5"/>
        <v>0</v>
      </c>
    </row>
    <row r="21" spans="1:18" x14ac:dyDescent="0.25">
      <c r="A21" s="309"/>
      <c r="B21" s="246"/>
      <c r="C21" s="81"/>
      <c r="D21" s="82" t="s">
        <v>66</v>
      </c>
      <c r="E21" s="47"/>
      <c r="F21" s="47"/>
      <c r="G21" s="47"/>
      <c r="H21" s="47"/>
      <c r="I21" s="167"/>
      <c r="J21" s="33" t="str">
        <f t="shared" si="0"/>
        <v/>
      </c>
      <c r="K21" s="39"/>
      <c r="L21" s="139">
        <v>0.1</v>
      </c>
      <c r="N21" s="206">
        <f t="shared" si="1"/>
        <v>0</v>
      </c>
      <c r="O21" s="207">
        <f t="shared" si="2"/>
        <v>0</v>
      </c>
      <c r="P21" s="208">
        <f t="shared" si="3"/>
        <v>0</v>
      </c>
      <c r="Q21" s="208">
        <f t="shared" si="4"/>
        <v>0.1</v>
      </c>
      <c r="R21" s="209">
        <f t="shared" si="5"/>
        <v>0</v>
      </c>
    </row>
    <row r="22" spans="1:18" x14ac:dyDescent="0.25">
      <c r="A22" s="309"/>
      <c r="B22" s="246"/>
      <c r="C22" s="79"/>
      <c r="D22" s="168" t="s">
        <v>65</v>
      </c>
      <c r="E22" s="43"/>
      <c r="F22" s="43"/>
      <c r="G22" s="43"/>
      <c r="H22" s="43"/>
      <c r="I22" s="169"/>
      <c r="J22" s="33" t="str">
        <f t="shared" si="0"/>
        <v/>
      </c>
      <c r="K22" s="39"/>
      <c r="L22" s="139">
        <v>0.1</v>
      </c>
      <c r="N22" s="206">
        <f t="shared" si="1"/>
        <v>0</v>
      </c>
      <c r="O22" s="207">
        <f t="shared" si="2"/>
        <v>0</v>
      </c>
      <c r="P22" s="208">
        <f t="shared" si="3"/>
        <v>0</v>
      </c>
      <c r="Q22" s="208">
        <f t="shared" si="4"/>
        <v>0.1</v>
      </c>
      <c r="R22" s="209">
        <f t="shared" si="5"/>
        <v>0</v>
      </c>
    </row>
    <row r="23" spans="1:18" x14ac:dyDescent="0.25">
      <c r="A23" s="309"/>
      <c r="B23" s="246"/>
      <c r="C23" s="81"/>
      <c r="D23" s="82" t="s">
        <v>64</v>
      </c>
      <c r="E23" s="47"/>
      <c r="F23" s="47"/>
      <c r="G23" s="47"/>
      <c r="H23" s="47"/>
      <c r="I23" s="167"/>
      <c r="J23" s="33" t="str">
        <f t="shared" si="0"/>
        <v/>
      </c>
      <c r="K23" s="39"/>
      <c r="L23" s="139">
        <v>0.1</v>
      </c>
      <c r="N23" s="206">
        <f t="shared" si="1"/>
        <v>0</v>
      </c>
      <c r="O23" s="207">
        <f t="shared" si="2"/>
        <v>0</v>
      </c>
      <c r="P23" s="208">
        <f t="shared" si="3"/>
        <v>0</v>
      </c>
      <c r="Q23" s="208">
        <f t="shared" si="4"/>
        <v>0.1</v>
      </c>
      <c r="R23" s="209">
        <f t="shared" si="5"/>
        <v>0</v>
      </c>
    </row>
    <row r="24" spans="1:18" x14ac:dyDescent="0.25">
      <c r="A24" s="309"/>
      <c r="B24" s="246"/>
      <c r="C24" s="79"/>
      <c r="D24" s="170" t="s">
        <v>63</v>
      </c>
      <c r="E24" s="43"/>
      <c r="F24" s="43"/>
      <c r="G24" s="43"/>
      <c r="H24" s="43"/>
      <c r="I24" s="169"/>
      <c r="J24" s="33" t="str">
        <f t="shared" si="0"/>
        <v/>
      </c>
      <c r="K24" s="39"/>
      <c r="L24" s="139">
        <v>0.1</v>
      </c>
      <c r="M24" s="78">
        <f>SUM(L18:L24)</f>
        <v>0.79999999999999993</v>
      </c>
      <c r="N24" s="206">
        <f t="shared" si="1"/>
        <v>0</v>
      </c>
      <c r="O24" s="207">
        <f t="shared" si="2"/>
        <v>0</v>
      </c>
      <c r="P24" s="208">
        <f t="shared" si="3"/>
        <v>0</v>
      </c>
      <c r="Q24" s="208">
        <f t="shared" si="4"/>
        <v>0.1</v>
      </c>
      <c r="R24" s="209">
        <f t="shared" si="5"/>
        <v>0</v>
      </c>
    </row>
    <row r="25" spans="1:18" x14ac:dyDescent="0.25">
      <c r="A25" s="309"/>
      <c r="B25" s="246"/>
      <c r="C25" s="81"/>
      <c r="D25" s="80" t="s">
        <v>62</v>
      </c>
      <c r="E25" s="47"/>
      <c r="F25" s="47"/>
      <c r="G25" s="47"/>
      <c r="H25" s="47"/>
      <c r="I25" s="167"/>
      <c r="J25" s="33" t="str">
        <f t="shared" si="0"/>
        <v/>
      </c>
      <c r="K25" s="39"/>
      <c r="L25" s="139">
        <v>0.1</v>
      </c>
      <c r="M25" s="78"/>
      <c r="N25" s="206">
        <f t="shared" si="1"/>
        <v>0</v>
      </c>
      <c r="O25" s="207">
        <f t="shared" si="2"/>
        <v>0</v>
      </c>
      <c r="P25" s="208">
        <f t="shared" si="3"/>
        <v>0</v>
      </c>
      <c r="Q25" s="208">
        <f t="shared" si="4"/>
        <v>0.1</v>
      </c>
      <c r="R25" s="209">
        <f t="shared" si="5"/>
        <v>0</v>
      </c>
    </row>
    <row r="26" spans="1:18" ht="15" thickBot="1" x14ac:dyDescent="0.3">
      <c r="A26" s="310"/>
      <c r="B26" s="247"/>
      <c r="C26" s="79"/>
      <c r="D26" s="170" t="s">
        <v>61</v>
      </c>
      <c r="E26" s="43"/>
      <c r="F26" s="43"/>
      <c r="G26" s="43"/>
      <c r="H26" s="43"/>
      <c r="I26" s="169"/>
      <c r="J26" s="33" t="str">
        <f t="shared" si="0"/>
        <v/>
      </c>
      <c r="K26" s="39"/>
      <c r="L26" s="139">
        <v>0.1</v>
      </c>
      <c r="M26" s="78"/>
      <c r="N26" s="202">
        <f t="shared" si="1"/>
        <v>0</v>
      </c>
      <c r="O26" s="203">
        <f t="shared" si="2"/>
        <v>0</v>
      </c>
      <c r="P26" s="204">
        <f t="shared" si="3"/>
        <v>0</v>
      </c>
      <c r="Q26" s="204">
        <f t="shared" si="4"/>
        <v>0.1</v>
      </c>
      <c r="R26" s="205">
        <f t="shared" si="5"/>
        <v>0</v>
      </c>
    </row>
    <row r="27" spans="1:18" ht="15" thickBot="1" x14ac:dyDescent="0.3">
      <c r="A27" s="248" t="s">
        <v>60</v>
      </c>
      <c r="B27" s="249"/>
      <c r="C27" s="249"/>
      <c r="D27" s="249"/>
      <c r="E27" s="249"/>
      <c r="F27" s="249"/>
      <c r="G27" s="249"/>
      <c r="H27" s="249"/>
      <c r="I27" s="250"/>
      <c r="J27" s="33"/>
      <c r="K27" s="54"/>
      <c r="L27" s="53">
        <v>0.25</v>
      </c>
      <c r="N27" s="197">
        <f>IF(O27=1,SUMPRODUCT(N28:N34,O28:O34)/SUMPRODUCT(L28:L34,O28:O34),0)</f>
        <v>0</v>
      </c>
      <c r="O27" s="194">
        <f>IF(SUM(O28:O38)=0,0,1)</f>
        <v>0</v>
      </c>
      <c r="Q27" s="195">
        <f>SUM(Q28:Q34)</f>
        <v>1</v>
      </c>
    </row>
    <row r="28" spans="1:18" x14ac:dyDescent="0.25">
      <c r="A28" s="309" t="s">
        <v>59</v>
      </c>
      <c r="B28" s="251" t="s">
        <v>58</v>
      </c>
      <c r="C28" s="152"/>
      <c r="D28" s="77" t="s">
        <v>57</v>
      </c>
      <c r="E28" s="144"/>
      <c r="F28" s="142"/>
      <c r="G28" s="142"/>
      <c r="H28" s="142"/>
      <c r="I28" s="164"/>
      <c r="J28" s="33" t="str">
        <f t="shared" ref="J28:J38" si="6">(IF(O28&gt;1,"◄",""))</f>
        <v/>
      </c>
      <c r="K28" s="39"/>
      <c r="L28" s="139">
        <v>0.1</v>
      </c>
      <c r="N28" s="198">
        <f t="shared" ref="N28:N34" si="7">(IF(G28&lt;&gt;"",1/3,0)+IF(H28&lt;&gt;"",2/3,0)+IF(I28&lt;&gt;"",1,0))*L28*20</f>
        <v>0</v>
      </c>
      <c r="O28" s="199">
        <f t="shared" ref="O28:O34" si="8">IF(E28="",IF(F28&lt;&gt;"",1,0)+IF(G28&lt;&gt;"",1,0)+IF(H28&lt;&gt;"",1,0)+IF(I28&lt;&gt;"",1,0),0)</f>
        <v>0</v>
      </c>
      <c r="P28" s="200">
        <f t="shared" ref="P28:P34" si="9">IF(E28&lt;&gt;"",0,(IF(F28&lt;&gt;"",0.02,(N28/(L28*20)))))</f>
        <v>0</v>
      </c>
      <c r="Q28" s="200">
        <f t="shared" ref="Q28:Q34" si="10">IF(E28&lt;&gt;"",0,L28)</f>
        <v>0.1</v>
      </c>
      <c r="R28" s="201">
        <f t="shared" ref="R28:R34" si="11">IF(J28&lt;&gt;"",1,0)</f>
        <v>0</v>
      </c>
    </row>
    <row r="29" spans="1:18" x14ac:dyDescent="0.25">
      <c r="A29" s="309"/>
      <c r="B29" s="251"/>
      <c r="C29" s="150"/>
      <c r="D29" s="75" t="s">
        <v>56</v>
      </c>
      <c r="E29" s="123"/>
      <c r="F29" s="138"/>
      <c r="G29" s="138"/>
      <c r="H29" s="138"/>
      <c r="I29" s="171"/>
      <c r="J29" s="33" t="str">
        <f t="shared" si="6"/>
        <v/>
      </c>
      <c r="K29" s="39"/>
      <c r="L29" s="139">
        <v>0.2</v>
      </c>
      <c r="N29" s="206">
        <f t="shared" si="7"/>
        <v>0</v>
      </c>
      <c r="O29" s="207">
        <f t="shared" si="8"/>
        <v>0</v>
      </c>
      <c r="P29" s="208">
        <f t="shared" si="9"/>
        <v>0</v>
      </c>
      <c r="Q29" s="208">
        <f t="shared" si="10"/>
        <v>0.2</v>
      </c>
      <c r="R29" s="209">
        <f t="shared" si="11"/>
        <v>0</v>
      </c>
    </row>
    <row r="30" spans="1:18" x14ac:dyDescent="0.25">
      <c r="A30" s="309"/>
      <c r="B30" s="251"/>
      <c r="C30" s="150"/>
      <c r="D30" s="76" t="s">
        <v>55</v>
      </c>
      <c r="E30" s="141"/>
      <c r="F30" s="137"/>
      <c r="G30" s="137"/>
      <c r="H30" s="137"/>
      <c r="I30" s="166"/>
      <c r="J30" s="33" t="str">
        <f t="shared" si="6"/>
        <v/>
      </c>
      <c r="K30" s="39"/>
      <c r="L30" s="139">
        <v>0.15</v>
      </c>
      <c r="N30" s="206">
        <f t="shared" si="7"/>
        <v>0</v>
      </c>
      <c r="O30" s="207">
        <f t="shared" si="8"/>
        <v>0</v>
      </c>
      <c r="P30" s="208">
        <f t="shared" si="9"/>
        <v>0</v>
      </c>
      <c r="Q30" s="208">
        <f t="shared" si="10"/>
        <v>0.15</v>
      </c>
      <c r="R30" s="209">
        <f t="shared" si="11"/>
        <v>0</v>
      </c>
    </row>
    <row r="31" spans="1:18" x14ac:dyDescent="0.25">
      <c r="A31" s="309"/>
      <c r="B31" s="251"/>
      <c r="C31" s="150"/>
      <c r="D31" s="75" t="s">
        <v>54</v>
      </c>
      <c r="E31" s="123"/>
      <c r="F31" s="72"/>
      <c r="G31" s="72"/>
      <c r="H31" s="72"/>
      <c r="I31" s="172"/>
      <c r="J31" s="33" t="str">
        <f t="shared" si="6"/>
        <v/>
      </c>
      <c r="K31" s="39"/>
      <c r="L31" s="139">
        <v>0.15</v>
      </c>
      <c r="N31" s="206">
        <f t="shared" si="7"/>
        <v>0</v>
      </c>
      <c r="O31" s="207">
        <f t="shared" si="8"/>
        <v>0</v>
      </c>
      <c r="P31" s="208">
        <f t="shared" si="9"/>
        <v>0</v>
      </c>
      <c r="Q31" s="208">
        <f t="shared" si="10"/>
        <v>0.15</v>
      </c>
      <c r="R31" s="209">
        <f t="shared" si="11"/>
        <v>0</v>
      </c>
    </row>
    <row r="32" spans="1:18" x14ac:dyDescent="0.25">
      <c r="A32" s="309"/>
      <c r="B32" s="251"/>
      <c r="C32" s="150"/>
      <c r="D32" s="71" t="s">
        <v>53</v>
      </c>
      <c r="E32" s="141"/>
      <c r="F32" s="70"/>
      <c r="G32" s="70"/>
      <c r="H32" s="70"/>
      <c r="I32" s="173"/>
      <c r="J32" s="33" t="str">
        <f t="shared" si="6"/>
        <v/>
      </c>
      <c r="K32" s="39"/>
      <c r="L32" s="139">
        <v>0.2</v>
      </c>
      <c r="N32" s="206">
        <f t="shared" si="7"/>
        <v>0</v>
      </c>
      <c r="O32" s="207">
        <f t="shared" si="8"/>
        <v>0</v>
      </c>
      <c r="P32" s="208">
        <f t="shared" si="9"/>
        <v>0</v>
      </c>
      <c r="Q32" s="208">
        <f t="shared" si="10"/>
        <v>0.2</v>
      </c>
      <c r="R32" s="209">
        <f t="shared" si="11"/>
        <v>0</v>
      </c>
    </row>
    <row r="33" spans="1:18" ht="28.8" x14ac:dyDescent="0.25">
      <c r="A33" s="309"/>
      <c r="B33" s="251"/>
      <c r="C33" s="150"/>
      <c r="D33" s="74" t="s">
        <v>52</v>
      </c>
      <c r="E33" s="47"/>
      <c r="F33" s="73"/>
      <c r="G33" s="73"/>
      <c r="H33" s="73"/>
      <c r="I33" s="172"/>
      <c r="J33" s="33" t="str">
        <f t="shared" si="6"/>
        <v/>
      </c>
      <c r="K33" s="39"/>
      <c r="L33" s="139">
        <v>0.1</v>
      </c>
      <c r="N33" s="206">
        <f t="shared" si="7"/>
        <v>0</v>
      </c>
      <c r="O33" s="207">
        <f t="shared" si="8"/>
        <v>0</v>
      </c>
      <c r="P33" s="208">
        <f t="shared" si="9"/>
        <v>0</v>
      </c>
      <c r="Q33" s="208">
        <f t="shared" si="10"/>
        <v>0.1</v>
      </c>
      <c r="R33" s="209">
        <f t="shared" si="11"/>
        <v>0</v>
      </c>
    </row>
    <row r="34" spans="1:18" ht="15" thickBot="1" x14ac:dyDescent="0.3">
      <c r="A34" s="309"/>
      <c r="B34" s="251"/>
      <c r="C34" s="150"/>
      <c r="D34" s="71" t="s">
        <v>51</v>
      </c>
      <c r="E34" s="141"/>
      <c r="F34" s="70"/>
      <c r="G34" s="70"/>
      <c r="H34" s="70"/>
      <c r="I34" s="173"/>
      <c r="J34" s="33" t="str">
        <f t="shared" si="6"/>
        <v/>
      </c>
      <c r="K34" s="39"/>
      <c r="L34" s="139">
        <v>0.1</v>
      </c>
      <c r="N34" s="202">
        <f t="shared" si="7"/>
        <v>0</v>
      </c>
      <c r="O34" s="203">
        <f t="shared" si="8"/>
        <v>0</v>
      </c>
      <c r="P34" s="204">
        <f t="shared" si="9"/>
        <v>0</v>
      </c>
      <c r="Q34" s="204">
        <f t="shared" si="10"/>
        <v>0.1</v>
      </c>
      <c r="R34" s="205">
        <f t="shared" si="11"/>
        <v>0</v>
      </c>
    </row>
    <row r="35" spans="1:18" x14ac:dyDescent="0.25">
      <c r="A35" s="309"/>
      <c r="B35" s="251"/>
      <c r="C35" s="252"/>
      <c r="D35" s="252"/>
      <c r="E35" s="252"/>
      <c r="F35" s="252"/>
      <c r="G35" s="252"/>
      <c r="H35" s="252"/>
      <c r="I35" s="254"/>
      <c r="J35" s="33" t="str">
        <f t="shared" si="6"/>
        <v/>
      </c>
      <c r="K35" s="262"/>
      <c r="L35" s="139"/>
      <c r="N35" s="210"/>
      <c r="O35" s="211"/>
      <c r="P35" s="212"/>
      <c r="Q35" s="212"/>
      <c r="R35" s="213"/>
    </row>
    <row r="36" spans="1:18" x14ac:dyDescent="0.25">
      <c r="A36" s="309"/>
      <c r="B36" s="251"/>
      <c r="C36" s="252"/>
      <c r="D36" s="252"/>
      <c r="E36" s="252"/>
      <c r="F36" s="252"/>
      <c r="G36" s="252"/>
      <c r="H36" s="252"/>
      <c r="I36" s="254"/>
      <c r="J36" s="33" t="str">
        <f t="shared" si="6"/>
        <v/>
      </c>
      <c r="K36" s="262"/>
      <c r="L36" s="139"/>
      <c r="N36" s="214"/>
      <c r="O36" s="215"/>
      <c r="P36" s="216"/>
      <c r="Q36" s="216"/>
      <c r="R36" s="217"/>
    </row>
    <row r="37" spans="1:18" ht="15" customHeight="1" x14ac:dyDescent="0.25">
      <c r="A37" s="309"/>
      <c r="B37" s="251"/>
      <c r="C37" s="252"/>
      <c r="D37" s="252"/>
      <c r="E37" s="252"/>
      <c r="F37" s="252"/>
      <c r="G37" s="252"/>
      <c r="H37" s="252"/>
      <c r="I37" s="254"/>
      <c r="J37" s="33" t="str">
        <f t="shared" si="6"/>
        <v/>
      </c>
      <c r="K37" s="262"/>
      <c r="L37" s="139"/>
      <c r="N37" s="214"/>
      <c r="O37" s="215"/>
      <c r="P37" s="216"/>
      <c r="Q37" s="216"/>
      <c r="R37" s="217"/>
    </row>
    <row r="38" spans="1:18" ht="15" thickBot="1" x14ac:dyDescent="0.3">
      <c r="A38" s="309"/>
      <c r="B38" s="251"/>
      <c r="C38" s="253"/>
      <c r="D38" s="253"/>
      <c r="E38" s="253"/>
      <c r="F38" s="253"/>
      <c r="G38" s="253"/>
      <c r="H38" s="253"/>
      <c r="I38" s="255"/>
      <c r="J38" s="33" t="str">
        <f t="shared" si="6"/>
        <v/>
      </c>
      <c r="K38" s="262"/>
      <c r="L38" s="139"/>
      <c r="N38" s="218"/>
      <c r="O38" s="219"/>
      <c r="P38" s="220"/>
      <c r="Q38" s="220"/>
      <c r="R38" s="221"/>
    </row>
    <row r="39" spans="1:18" ht="15" thickBot="1" x14ac:dyDescent="0.3">
      <c r="A39" s="239" t="s">
        <v>50</v>
      </c>
      <c r="B39" s="240"/>
      <c r="C39" s="240"/>
      <c r="D39" s="240"/>
      <c r="E39" s="240"/>
      <c r="F39" s="240"/>
      <c r="G39" s="240"/>
      <c r="H39" s="240"/>
      <c r="I39" s="241"/>
      <c r="J39" s="33"/>
      <c r="K39" s="54"/>
      <c r="L39" s="53">
        <v>0.4</v>
      </c>
      <c r="N39" s="197">
        <f>IF(O39=1,SUMPRODUCT(N40:N43,O40:O43)/SUMPRODUCT(L40:L43,O40:O43),0)</f>
        <v>0</v>
      </c>
      <c r="O39" s="194">
        <f>IF(SUM(O40:O43)=0,0,1)</f>
        <v>0</v>
      </c>
      <c r="Q39" s="195">
        <f>SUM(Q40:Q43)</f>
        <v>1</v>
      </c>
    </row>
    <row r="40" spans="1:18" ht="69" x14ac:dyDescent="0.25">
      <c r="A40" s="69" t="s">
        <v>49</v>
      </c>
      <c r="B40" s="68" t="s">
        <v>48</v>
      </c>
      <c r="C40" s="152"/>
      <c r="D40" s="67" t="s">
        <v>47</v>
      </c>
      <c r="E40" s="66"/>
      <c r="F40" s="65"/>
      <c r="G40" s="65"/>
      <c r="H40" s="65"/>
      <c r="I40" s="174"/>
      <c r="J40" s="33" t="str">
        <f>(IF(O40&gt;1,"◄",""))</f>
        <v/>
      </c>
      <c r="K40" s="39"/>
      <c r="L40" s="139">
        <v>0.25</v>
      </c>
      <c r="N40" s="198">
        <f>(IF(G40&lt;&gt;"",1/3,0)+IF(H40&lt;&gt;"",2/3,0)+IF(I40&lt;&gt;"",1,0))*L40*20</f>
        <v>0</v>
      </c>
      <c r="O40" s="199">
        <f>IF(E40="",IF(F40&lt;&gt;"",1,0)+IF(G40&lt;&gt;"",1,0)+IF(H40&lt;&gt;"",1,0)+IF(I40&lt;&gt;"",1,0),0)</f>
        <v>0</v>
      </c>
      <c r="P40" s="200">
        <f>IF(E40&lt;&gt;"",0,(IF(F40&lt;&gt;"",0.02,(N40/(L40*20)))))</f>
        <v>0</v>
      </c>
      <c r="Q40" s="200">
        <f>IF(E40&lt;&gt;"",0,L40)</f>
        <v>0.25</v>
      </c>
      <c r="R40" s="201">
        <f>IF(J40&lt;&gt;"",1,0)</f>
        <v>0</v>
      </c>
    </row>
    <row r="41" spans="1:18" ht="39.6" x14ac:dyDescent="0.25">
      <c r="A41" s="151" t="s">
        <v>46</v>
      </c>
      <c r="B41" s="64" t="s">
        <v>45</v>
      </c>
      <c r="C41" s="126"/>
      <c r="D41" s="63" t="s">
        <v>44</v>
      </c>
      <c r="E41" s="141"/>
      <c r="F41" s="137"/>
      <c r="G41" s="137"/>
      <c r="H41" s="137"/>
      <c r="I41" s="166"/>
      <c r="J41" s="33" t="str">
        <f>(IF(O41&gt;1,"◄",""))</f>
        <v/>
      </c>
      <c r="K41" s="39"/>
      <c r="L41" s="139">
        <v>0.25</v>
      </c>
      <c r="N41" s="206">
        <f>(IF(G41&lt;&gt;"",1/3,0)+IF(H41&lt;&gt;"",2/3,0)+IF(I41&lt;&gt;"",1,0))*L41*20</f>
        <v>0</v>
      </c>
      <c r="O41" s="207">
        <f>IF(E41="",IF(F41&lt;&gt;"",1,0)+IF(G41&lt;&gt;"",1,0)+IF(H41&lt;&gt;"",1,0)+IF(I41&lt;&gt;"",1,0),0)</f>
        <v>0</v>
      </c>
      <c r="P41" s="208">
        <f>IF(E41&lt;&gt;"",0,(IF(F41&lt;&gt;"",0.02,(N41/(L41*20)))))</f>
        <v>0</v>
      </c>
      <c r="Q41" s="208">
        <f>IF(E41&lt;&gt;"",0,L41)</f>
        <v>0.25</v>
      </c>
      <c r="R41" s="209">
        <f>IF(J41&lt;&gt;"",1,0)</f>
        <v>0</v>
      </c>
    </row>
    <row r="42" spans="1:18" ht="92.4" x14ac:dyDescent="0.25">
      <c r="A42" s="175" t="s">
        <v>43</v>
      </c>
      <c r="B42" s="62" t="s">
        <v>42</v>
      </c>
      <c r="C42" s="126"/>
      <c r="D42" s="61" t="s">
        <v>41</v>
      </c>
      <c r="E42" s="123"/>
      <c r="F42" s="138"/>
      <c r="G42" s="138"/>
      <c r="H42" s="138"/>
      <c r="I42" s="171"/>
      <c r="J42" s="33" t="str">
        <f>(IF(O42&gt;1,"◄",""))</f>
        <v/>
      </c>
      <c r="K42" s="39"/>
      <c r="L42" s="139">
        <v>0.25</v>
      </c>
      <c r="N42" s="206">
        <f>(IF(G42&lt;&gt;"",1/3,0)+IF(H42&lt;&gt;"",2/3,0)+IF(I42&lt;&gt;"",1,0))*L42*20</f>
        <v>0</v>
      </c>
      <c r="O42" s="207">
        <f>IF(E42="",IF(F42&lt;&gt;"",1,0)+IF(G42&lt;&gt;"",1,0)+IF(H42&lt;&gt;"",1,0)+IF(I42&lt;&gt;"",1,0),0)</f>
        <v>0</v>
      </c>
      <c r="P42" s="208">
        <f>IF(E42&lt;&gt;"",0,(IF(F42&lt;&gt;"",0.02,(N42/(L42*20)))))</f>
        <v>0</v>
      </c>
      <c r="Q42" s="208">
        <f>IF(E42&lt;&gt;"",0,L42)</f>
        <v>0.25</v>
      </c>
      <c r="R42" s="209">
        <f>IF(J42&lt;&gt;"",1,0)</f>
        <v>0</v>
      </c>
    </row>
    <row r="43" spans="1:18" ht="27" customHeight="1" thickBot="1" x14ac:dyDescent="0.3">
      <c r="A43" s="176" t="s">
        <v>40</v>
      </c>
      <c r="B43" s="60" t="s">
        <v>39</v>
      </c>
      <c r="C43" s="127"/>
      <c r="D43" s="170" t="s">
        <v>38</v>
      </c>
      <c r="E43" s="59"/>
      <c r="F43" s="58"/>
      <c r="G43" s="58"/>
      <c r="H43" s="58"/>
      <c r="I43" s="177"/>
      <c r="J43" s="33" t="str">
        <f>(IF(O43&gt;1,"◄",""))</f>
        <v/>
      </c>
      <c r="K43" s="39"/>
      <c r="L43" s="139">
        <v>0.25</v>
      </c>
      <c r="N43" s="202">
        <f>(IF(G43&lt;&gt;"",1/3,0)+IF(H43&lt;&gt;"",2/3,0)+IF(I43&lt;&gt;"",1,0))*L43*20</f>
        <v>0</v>
      </c>
      <c r="O43" s="203">
        <f>IF(E43="",IF(F43&lt;&gt;"",1,0)+IF(G43&lt;&gt;"",1,0)+IF(H43&lt;&gt;"",1,0)+IF(I43&lt;&gt;"",1,0),0)</f>
        <v>0</v>
      </c>
      <c r="P43" s="204">
        <f>IF(E43&lt;&gt;"",0,(IF(F43&lt;&gt;"",0.02,(N43/(L43*20)))))</f>
        <v>0</v>
      </c>
      <c r="Q43" s="204">
        <f>IF(E43&lt;&gt;"",0,L43)</f>
        <v>0.25</v>
      </c>
      <c r="R43" s="205">
        <f>IF(J43&lt;&gt;"",1,0)</f>
        <v>0</v>
      </c>
    </row>
    <row r="44" spans="1:18" ht="15" thickBot="1" x14ac:dyDescent="0.3">
      <c r="A44" s="248" t="s">
        <v>37</v>
      </c>
      <c r="B44" s="249"/>
      <c r="C44" s="249"/>
      <c r="D44" s="249"/>
      <c r="E44" s="249"/>
      <c r="F44" s="249"/>
      <c r="G44" s="249"/>
      <c r="H44" s="249"/>
      <c r="I44" s="250"/>
      <c r="J44" s="33"/>
      <c r="K44" s="54"/>
      <c r="L44" s="53">
        <v>0.15</v>
      </c>
      <c r="N44" s="197">
        <f>IF(O44=1,SUMPRODUCT(N45:N48,O45:O48)/SUMPRODUCT(L45:L48,O45:O48),0)</f>
        <v>0</v>
      </c>
      <c r="O44" s="194">
        <f>IF(SUM(O45:O48)=0,0,1)</f>
        <v>0</v>
      </c>
      <c r="Q44" s="195">
        <f>SUM(Q45:Q48)</f>
        <v>1</v>
      </c>
    </row>
    <row r="45" spans="1:18" ht="21" customHeight="1" thickBot="1" x14ac:dyDescent="0.3">
      <c r="A45" s="243" t="s">
        <v>36</v>
      </c>
      <c r="B45" s="260" t="s">
        <v>35</v>
      </c>
      <c r="C45" s="312"/>
      <c r="D45" s="88" t="s">
        <v>34</v>
      </c>
      <c r="E45" s="144"/>
      <c r="F45" s="142"/>
      <c r="G45" s="142"/>
      <c r="H45" s="142"/>
      <c r="I45" s="164"/>
      <c r="J45" s="311" t="str">
        <f>(IF(O45&gt;1,"◄",""))</f>
        <v/>
      </c>
      <c r="K45" s="39"/>
      <c r="L45" s="143">
        <v>0.25</v>
      </c>
      <c r="N45" s="198">
        <f>(IF(G45&lt;&gt;"",1/3,0)+IF(H45&lt;&gt;"",2/3,0)+IF(I45&lt;&gt;"",1,0))*L45*20</f>
        <v>0</v>
      </c>
      <c r="O45" s="199">
        <f t="shared" ref="O45:O48" si="12">IF(E45="",IF(F45&lt;&gt;"",1,0)+IF(G45&lt;&gt;"",1,0)+IF(H45&lt;&gt;"",1,0)+IF(I45&lt;&gt;"",1,0),0)</f>
        <v>0</v>
      </c>
      <c r="P45" s="200">
        <f t="shared" ref="P45:P48" si="13">IF(E45&lt;&gt;"",0,(IF(F45&lt;&gt;"",0.02,(N45/(L45*20)))))</f>
        <v>0</v>
      </c>
      <c r="Q45" s="200">
        <f t="shared" ref="Q45:Q48" si="14">IF(E45&lt;&gt;"",0,L45)</f>
        <v>0.25</v>
      </c>
      <c r="R45" s="201">
        <f t="shared" ref="R45:R48" si="15">IF(J45&lt;&gt;"",1,0)</f>
        <v>0</v>
      </c>
    </row>
    <row r="46" spans="1:18" ht="20.25" customHeight="1" thickBot="1" x14ac:dyDescent="0.3">
      <c r="A46" s="243"/>
      <c r="B46" s="260"/>
      <c r="C46" s="269"/>
      <c r="D46" s="57" t="s">
        <v>33</v>
      </c>
      <c r="E46" s="56"/>
      <c r="F46" s="55"/>
      <c r="G46" s="55"/>
      <c r="H46" s="55"/>
      <c r="I46" s="178"/>
      <c r="J46" s="311"/>
      <c r="K46" s="39"/>
      <c r="L46" s="139">
        <v>0.25</v>
      </c>
      <c r="N46" s="198">
        <f t="shared" ref="N46:N48" si="16">(IF(G46&lt;&gt;"",1/3,0)+IF(H46&lt;&gt;"",2/3,0)+IF(I46&lt;&gt;"",1,0))*L46*20</f>
        <v>0</v>
      </c>
      <c r="O46" s="199">
        <f t="shared" si="12"/>
        <v>0</v>
      </c>
      <c r="P46" s="200">
        <f t="shared" si="13"/>
        <v>0</v>
      </c>
      <c r="Q46" s="200">
        <f t="shared" si="14"/>
        <v>0.25</v>
      </c>
      <c r="R46" s="201">
        <f t="shared" si="15"/>
        <v>0</v>
      </c>
    </row>
    <row r="47" spans="1:18" ht="45" customHeight="1" thickBot="1" x14ac:dyDescent="0.3">
      <c r="A47" s="146" t="s">
        <v>32</v>
      </c>
      <c r="B47" s="149" t="s">
        <v>31</v>
      </c>
      <c r="C47" s="150"/>
      <c r="D47" s="140" t="s">
        <v>30</v>
      </c>
      <c r="E47" s="141"/>
      <c r="F47" s="141"/>
      <c r="G47" s="141"/>
      <c r="H47" s="141"/>
      <c r="I47" s="179"/>
      <c r="J47" s="132" t="str">
        <f>(IF(O47&gt;1,"◄",""))</f>
        <v/>
      </c>
      <c r="K47" s="39"/>
      <c r="L47" s="139">
        <v>0.25</v>
      </c>
      <c r="N47" s="198">
        <f t="shared" si="16"/>
        <v>0</v>
      </c>
      <c r="O47" s="199">
        <f t="shared" si="12"/>
        <v>0</v>
      </c>
      <c r="P47" s="200">
        <f t="shared" si="13"/>
        <v>0</v>
      </c>
      <c r="Q47" s="200">
        <f t="shared" si="14"/>
        <v>0.25</v>
      </c>
      <c r="R47" s="201">
        <f t="shared" si="15"/>
        <v>0</v>
      </c>
    </row>
    <row r="48" spans="1:18" ht="21.75" customHeight="1" thickBot="1" x14ac:dyDescent="0.3">
      <c r="A48" s="180" t="s">
        <v>29</v>
      </c>
      <c r="B48" s="181" t="s">
        <v>28</v>
      </c>
      <c r="C48" s="182"/>
      <c r="D48" s="183" t="s">
        <v>17</v>
      </c>
      <c r="E48" s="184"/>
      <c r="F48" s="185"/>
      <c r="G48" s="185"/>
      <c r="H48" s="185"/>
      <c r="I48" s="186"/>
      <c r="J48" s="33" t="str">
        <f>(IF(O48&gt;1,"◄",""))</f>
        <v/>
      </c>
      <c r="K48" s="39"/>
      <c r="L48" s="139">
        <v>0.25</v>
      </c>
      <c r="N48" s="198">
        <f t="shared" si="16"/>
        <v>0</v>
      </c>
      <c r="O48" s="199">
        <f t="shared" si="12"/>
        <v>0</v>
      </c>
      <c r="P48" s="200">
        <f t="shared" si="13"/>
        <v>0</v>
      </c>
      <c r="Q48" s="200">
        <f t="shared" si="14"/>
        <v>0.25</v>
      </c>
      <c r="R48" s="201">
        <f t="shared" si="15"/>
        <v>0</v>
      </c>
    </row>
    <row r="49" spans="1:18" x14ac:dyDescent="0.25">
      <c r="A49" s="35"/>
      <c r="D49" s="38" t="s">
        <v>13</v>
      </c>
      <c r="F49" s="279">
        <f>Q14*L14+Q17*L17+Q27*L27+L39*Q39+L44*Q44</f>
        <v>1</v>
      </c>
      <c r="G49" s="279"/>
      <c r="H49" s="279"/>
      <c r="I49" s="279"/>
      <c r="L49" s="37">
        <f>L14+L17+L44+L27+L39</f>
        <v>1</v>
      </c>
      <c r="O49" s="194">
        <f>O14+O17+O27+O44+O39</f>
        <v>0</v>
      </c>
      <c r="Q49" s="222"/>
      <c r="R49" s="196">
        <f>SUM(R14:R48)</f>
        <v>0</v>
      </c>
    </row>
    <row r="50" spans="1:18" ht="16.2" thickBot="1" x14ac:dyDescent="0.3">
      <c r="A50" s="35"/>
      <c r="D50" s="34" t="s">
        <v>12</v>
      </c>
      <c r="F50" s="263">
        <f>IF(F49&lt;60%,"!",IF(R49&lt;&gt;0,"",(IF(O49&lt;&gt;0,(N14*L14+N17*L17+N27*L27+L39*N39+N44*L44),0))))</f>
        <v>0</v>
      </c>
      <c r="G50" s="263"/>
      <c r="H50" s="264" t="s">
        <v>11</v>
      </c>
      <c r="I50" s="264"/>
      <c r="J50" s="36"/>
      <c r="L50" s="139"/>
    </row>
    <row r="51" spans="1:18" ht="15" thickBot="1" x14ac:dyDescent="0.3">
      <c r="A51" s="35"/>
      <c r="D51" s="34" t="s">
        <v>10</v>
      </c>
      <c r="F51" s="155">
        <v>14</v>
      </c>
      <c r="G51" s="154"/>
      <c r="H51" s="286" t="s">
        <v>9</v>
      </c>
      <c r="I51" s="286"/>
      <c r="L51" s="139"/>
    </row>
    <row r="52" spans="1:18" ht="16.2" thickBot="1" x14ac:dyDescent="0.3">
      <c r="A52" s="35"/>
      <c r="D52" s="34" t="s">
        <v>8</v>
      </c>
      <c r="F52" s="287">
        <f>IF(R49&lt;&gt;0,"",F51*2)</f>
        <v>28</v>
      </c>
      <c r="G52" s="287"/>
      <c r="H52" s="288" t="s">
        <v>96</v>
      </c>
      <c r="I52" s="288"/>
      <c r="J52" s="33"/>
      <c r="L52" s="139"/>
    </row>
    <row r="53" spans="1:18" x14ac:dyDescent="0.25">
      <c r="A53" s="289" t="s">
        <v>6</v>
      </c>
      <c r="B53" s="290"/>
      <c r="C53" s="290"/>
      <c r="D53" s="290"/>
      <c r="E53" s="290"/>
      <c r="F53" s="290"/>
      <c r="G53" s="290"/>
      <c r="H53" s="290"/>
      <c r="I53" s="290"/>
      <c r="L53" s="139"/>
    </row>
    <row r="54" spans="1:18" ht="15" thickBot="1" x14ac:dyDescent="0.3">
      <c r="A54" s="315" t="s">
        <v>5</v>
      </c>
      <c r="B54" s="316"/>
      <c r="C54" s="316"/>
      <c r="D54" s="316"/>
      <c r="E54" s="316"/>
      <c r="F54" s="316"/>
      <c r="G54" s="316"/>
      <c r="H54" s="316"/>
      <c r="I54" s="316"/>
      <c r="J54" s="32" t="s">
        <v>4</v>
      </c>
      <c r="L54" s="139"/>
    </row>
    <row r="55" spans="1:18" ht="15" customHeight="1" thickBot="1" x14ac:dyDescent="0.3">
      <c r="A55" s="323" t="s">
        <v>3</v>
      </c>
      <c r="B55" s="324"/>
      <c r="C55" s="324"/>
      <c r="D55" s="324"/>
      <c r="E55" s="324"/>
      <c r="F55" s="324"/>
      <c r="G55" s="324"/>
      <c r="H55" s="324"/>
      <c r="I55" s="325"/>
      <c r="J55" s="30"/>
      <c r="L55" s="139"/>
    </row>
    <row r="56" spans="1:18" ht="15" customHeight="1" x14ac:dyDescent="0.25">
      <c r="A56" s="130"/>
      <c r="B56" s="131"/>
      <c r="C56" s="131"/>
      <c r="D56" s="132"/>
      <c r="E56" s="132"/>
      <c r="F56" s="132"/>
      <c r="G56" s="132"/>
      <c r="H56" s="132"/>
      <c r="I56" s="133"/>
      <c r="J56" s="30"/>
      <c r="L56" s="139"/>
    </row>
    <row r="57" spans="1:18" ht="15" customHeight="1" x14ac:dyDescent="0.25">
      <c r="A57" s="130"/>
      <c r="B57" s="131"/>
      <c r="C57" s="131"/>
      <c r="D57" s="132"/>
      <c r="E57" s="132"/>
      <c r="F57" s="132"/>
      <c r="G57" s="132"/>
      <c r="H57" s="132"/>
      <c r="I57" s="133"/>
      <c r="J57" s="30"/>
      <c r="L57" s="139"/>
    </row>
    <row r="58" spans="1:18" ht="15" customHeight="1" x14ac:dyDescent="0.25">
      <c r="A58" s="130"/>
      <c r="B58" s="131"/>
      <c r="C58" s="131"/>
      <c r="D58" s="132"/>
      <c r="E58" s="132"/>
      <c r="F58" s="132"/>
      <c r="G58" s="132"/>
      <c r="H58" s="132"/>
      <c r="I58" s="133"/>
      <c r="J58" s="30"/>
      <c r="L58" s="139"/>
    </row>
    <row r="59" spans="1:18" ht="15" customHeight="1" x14ac:dyDescent="0.25">
      <c r="A59" s="130"/>
      <c r="B59" s="131"/>
      <c r="C59" s="131"/>
      <c r="D59" s="132"/>
      <c r="E59" s="132"/>
      <c r="F59" s="132"/>
      <c r="G59" s="132"/>
      <c r="H59" s="132"/>
      <c r="I59" s="133"/>
      <c r="J59" s="30"/>
      <c r="L59" s="139"/>
    </row>
    <row r="60" spans="1:18" ht="15" thickBot="1" x14ac:dyDescent="0.3">
      <c r="A60" s="317"/>
      <c r="B60" s="318"/>
      <c r="C60" s="318"/>
      <c r="D60" s="318"/>
      <c r="E60" s="318"/>
      <c r="F60" s="318"/>
      <c r="G60" s="318"/>
      <c r="H60" s="318"/>
      <c r="I60" s="319"/>
      <c r="J60" s="26"/>
      <c r="L60" s="139"/>
    </row>
    <row r="61" spans="1:18" ht="15" thickBot="1" x14ac:dyDescent="0.3">
      <c r="A61" s="29"/>
      <c r="B61" s="28"/>
      <c r="C61" s="28"/>
      <c r="D61" s="28"/>
      <c r="E61" s="27"/>
      <c r="F61" s="27"/>
      <c r="G61" s="27"/>
      <c r="H61" s="27"/>
      <c r="I61" s="27"/>
      <c r="J61" s="26"/>
      <c r="L61" s="139"/>
    </row>
    <row r="62" spans="1:18" ht="15" thickBot="1" x14ac:dyDescent="0.3">
      <c r="A62" s="320" t="s">
        <v>2</v>
      </c>
      <c r="B62" s="321"/>
      <c r="C62" s="161"/>
      <c r="D62" s="160" t="s">
        <v>1</v>
      </c>
      <c r="E62" s="23"/>
      <c r="F62" s="322" t="s">
        <v>0</v>
      </c>
      <c r="G62" s="322"/>
      <c r="H62" s="322"/>
      <c r="I62" s="322"/>
      <c r="J62" s="1"/>
      <c r="L62" s="139"/>
    </row>
    <row r="63" spans="1:18" ht="33" customHeight="1" thickBot="1" x14ac:dyDescent="0.3">
      <c r="A63" s="313"/>
      <c r="B63" s="314"/>
      <c r="C63" s="21"/>
      <c r="D63" s="159"/>
      <c r="E63" s="19"/>
      <c r="F63" s="285"/>
      <c r="G63" s="285"/>
      <c r="H63" s="285"/>
      <c r="I63" s="285"/>
      <c r="L63" s="139"/>
    </row>
    <row r="64" spans="1:18" ht="30.75" customHeight="1" x14ac:dyDescent="0.25">
      <c r="A64" s="283"/>
      <c r="B64" s="284"/>
      <c r="C64" s="21"/>
      <c r="D64" s="20"/>
      <c r="E64" s="19"/>
      <c r="L64" s="139"/>
    </row>
    <row r="65" spans="1:12" ht="30.75" customHeight="1" x14ac:dyDescent="0.25">
      <c r="A65" s="303"/>
      <c r="B65" s="304"/>
      <c r="C65" s="22"/>
      <c r="D65" s="20"/>
      <c r="E65" s="19"/>
      <c r="L65" s="139"/>
    </row>
    <row r="66" spans="1:12" ht="30" customHeight="1" x14ac:dyDescent="0.25">
      <c r="A66" s="283"/>
      <c r="B66" s="284"/>
      <c r="C66" s="21"/>
      <c r="D66" s="20"/>
      <c r="E66" s="19"/>
      <c r="L66" s="139"/>
    </row>
    <row r="67" spans="1:12" ht="36" customHeight="1" thickBot="1" x14ac:dyDescent="0.3">
      <c r="A67" s="305"/>
      <c r="B67" s="306"/>
      <c r="C67" s="18"/>
      <c r="D67" s="17"/>
      <c r="E67" s="326" t="s">
        <v>112</v>
      </c>
      <c r="F67" s="327"/>
      <c r="G67" s="327"/>
      <c r="H67" s="327"/>
      <c r="I67" s="327"/>
      <c r="J67" s="327"/>
      <c r="K67" s="16"/>
      <c r="L67" s="15"/>
    </row>
    <row r="69" spans="1:12" x14ac:dyDescent="0.25">
      <c r="B69" s="14"/>
      <c r="C69" s="14"/>
    </row>
  </sheetData>
  <mergeCells count="42">
    <mergeCell ref="E67:J67"/>
    <mergeCell ref="A64:B64"/>
    <mergeCell ref="A65:B65"/>
    <mergeCell ref="A66:B66"/>
    <mergeCell ref="A67:B67"/>
    <mergeCell ref="A63:B63"/>
    <mergeCell ref="F63:I63"/>
    <mergeCell ref="H51:I51"/>
    <mergeCell ref="F52:G52"/>
    <mergeCell ref="H52:I52"/>
    <mergeCell ref="A53:I53"/>
    <mergeCell ref="A54:I54"/>
    <mergeCell ref="A60:I60"/>
    <mergeCell ref="A62:B62"/>
    <mergeCell ref="F62:I62"/>
    <mergeCell ref="A55:I55"/>
    <mergeCell ref="F49:I49"/>
    <mergeCell ref="F50:G50"/>
    <mergeCell ref="H50:I50"/>
    <mergeCell ref="J45:J46"/>
    <mergeCell ref="K35:K38"/>
    <mergeCell ref="A39:I39"/>
    <mergeCell ref="A44:I44"/>
    <mergeCell ref="A45:A46"/>
    <mergeCell ref="B45:B46"/>
    <mergeCell ref="C45:C46"/>
    <mergeCell ref="A20:A26"/>
    <mergeCell ref="B20:B26"/>
    <mergeCell ref="A27:I27"/>
    <mergeCell ref="A28:A38"/>
    <mergeCell ref="B28:B38"/>
    <mergeCell ref="C35:C38"/>
    <mergeCell ref="D35:D38"/>
    <mergeCell ref="E35:I38"/>
    <mergeCell ref="A2:L2"/>
    <mergeCell ref="A18:A19"/>
    <mergeCell ref="B18:B19"/>
    <mergeCell ref="A3:L3"/>
    <mergeCell ref="E12:I12"/>
    <mergeCell ref="A13:B13"/>
    <mergeCell ref="A14:I14"/>
    <mergeCell ref="A17:I17"/>
  </mergeCells>
  <printOptions horizontalCentered="1"/>
  <pageMargins left="0.31496062992125984" right="0.31496062992125984" top="0.35433070866141736" bottom="0.35433070866141736" header="0.31496062992125984" footer="0.31496062992125984"/>
  <pageSetup paperSize="8"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topLeftCell="A16" zoomScale="60" zoomScaleNormal="75" workbookViewId="0">
      <selection activeCell="D40" sqref="D40"/>
    </sheetView>
  </sheetViews>
  <sheetFormatPr baseColWidth="10" defaultRowHeight="14.4" x14ac:dyDescent="0.25"/>
  <cols>
    <col min="1" max="1" width="9.5546875" style="13" customWidth="1"/>
    <col min="2" max="2" width="60" style="12" customWidth="1"/>
    <col min="3" max="3" width="4.5546875" style="12" customWidth="1"/>
    <col min="4" max="4" width="108.5546875" style="1" customWidth="1"/>
    <col min="5" max="5" width="11.109375" style="11" customWidth="1"/>
    <col min="6" max="6" width="3.6640625" style="10" customWidth="1"/>
    <col min="7" max="7" width="5.44140625" style="10" customWidth="1"/>
    <col min="8" max="8" width="3.6640625" style="7" customWidth="1"/>
    <col min="9" max="9" width="5.6640625" style="6" customWidth="1"/>
    <col min="10" max="10" width="6.33203125" style="5" customWidth="1"/>
    <col min="11" max="11" width="7.6640625" style="2" customWidth="1"/>
    <col min="12" max="13" width="8.5546875" style="4" customWidth="1"/>
    <col min="14" max="14" width="8" style="3" customWidth="1"/>
    <col min="15" max="15" width="11.44140625" style="3"/>
    <col min="16" max="26" width="11.44140625" style="2"/>
    <col min="27" max="252" width="11.44140625" style="1"/>
    <col min="253" max="253" width="6.88671875" style="1" customWidth="1"/>
    <col min="254" max="254" width="60" style="1" customWidth="1"/>
    <col min="255" max="255" width="15.5546875" style="1" customWidth="1"/>
    <col min="256" max="256" width="102.109375" style="1" customWidth="1"/>
    <col min="257" max="257" width="4.44140625" style="1" customWidth="1"/>
    <col min="258" max="261" width="3.6640625" style="1" customWidth="1"/>
    <col min="262" max="262" width="5.5546875" style="1" customWidth="1"/>
    <col min="263" max="263" width="21.109375" style="1" customWidth="1"/>
    <col min="264" max="264" width="7.33203125" style="1" customWidth="1"/>
    <col min="265" max="265" width="5.6640625" style="1" customWidth="1"/>
    <col min="266" max="266" width="6.33203125" style="1" customWidth="1"/>
    <col min="267" max="267" width="7.6640625" style="1" customWidth="1"/>
    <col min="268" max="269" width="8.5546875" style="1" customWidth="1"/>
    <col min="270" max="270" width="8" style="1" customWidth="1"/>
    <col min="271" max="508" width="11.44140625" style="1"/>
    <col min="509" max="509" width="6.88671875" style="1" customWidth="1"/>
    <col min="510" max="510" width="60" style="1" customWidth="1"/>
    <col min="511" max="511" width="15.5546875" style="1" customWidth="1"/>
    <col min="512" max="512" width="102.109375" style="1" customWidth="1"/>
    <col min="513" max="513" width="4.44140625" style="1" customWidth="1"/>
    <col min="514" max="517" width="3.6640625" style="1" customWidth="1"/>
    <col min="518" max="518" width="5.5546875" style="1" customWidth="1"/>
    <col min="519" max="519" width="21.109375" style="1" customWidth="1"/>
    <col min="520" max="520" width="7.33203125" style="1" customWidth="1"/>
    <col min="521" max="521" width="5.6640625" style="1" customWidth="1"/>
    <col min="522" max="522" width="6.33203125" style="1" customWidth="1"/>
    <col min="523" max="523" width="7.6640625" style="1" customWidth="1"/>
    <col min="524" max="525" width="8.5546875" style="1" customWidth="1"/>
    <col min="526" max="526" width="8" style="1" customWidth="1"/>
    <col min="527" max="764" width="11.44140625" style="1"/>
    <col min="765" max="765" width="6.88671875" style="1" customWidth="1"/>
    <col min="766" max="766" width="60" style="1" customWidth="1"/>
    <col min="767" max="767" width="15.5546875" style="1" customWidth="1"/>
    <col min="768" max="768" width="102.109375" style="1" customWidth="1"/>
    <col min="769" max="769" width="4.44140625" style="1" customWidth="1"/>
    <col min="770" max="773" width="3.6640625" style="1" customWidth="1"/>
    <col min="774" max="774" width="5.5546875" style="1" customWidth="1"/>
    <col min="775" max="775" width="21.109375" style="1" customWidth="1"/>
    <col min="776" max="776" width="7.33203125" style="1" customWidth="1"/>
    <col min="777" max="777" width="5.6640625" style="1" customWidth="1"/>
    <col min="778" max="778" width="6.33203125" style="1" customWidth="1"/>
    <col min="779" max="779" width="7.6640625" style="1" customWidth="1"/>
    <col min="780" max="781" width="8.5546875" style="1" customWidth="1"/>
    <col min="782" max="782" width="8" style="1" customWidth="1"/>
    <col min="783" max="1020" width="11.44140625" style="1"/>
    <col min="1021" max="1021" width="6.88671875" style="1" customWidth="1"/>
    <col min="1022" max="1022" width="60" style="1" customWidth="1"/>
    <col min="1023" max="1023" width="15.5546875" style="1" customWidth="1"/>
    <col min="1024" max="1024" width="102.109375" style="1" customWidth="1"/>
    <col min="1025" max="1025" width="4.44140625" style="1" customWidth="1"/>
    <col min="1026" max="1029" width="3.6640625" style="1" customWidth="1"/>
    <col min="1030" max="1030" width="5.5546875" style="1" customWidth="1"/>
    <col min="1031" max="1031" width="21.109375" style="1" customWidth="1"/>
    <col min="1032" max="1032" width="7.33203125" style="1" customWidth="1"/>
    <col min="1033" max="1033" width="5.6640625" style="1" customWidth="1"/>
    <col min="1034" max="1034" width="6.33203125" style="1" customWidth="1"/>
    <col min="1035" max="1035" width="7.6640625" style="1" customWidth="1"/>
    <col min="1036" max="1037" width="8.5546875" style="1" customWidth="1"/>
    <col min="1038" max="1038" width="8" style="1" customWidth="1"/>
    <col min="1039" max="1276" width="11.44140625" style="1"/>
    <col min="1277" max="1277" width="6.88671875" style="1" customWidth="1"/>
    <col min="1278" max="1278" width="60" style="1" customWidth="1"/>
    <col min="1279" max="1279" width="15.5546875" style="1" customWidth="1"/>
    <col min="1280" max="1280" width="102.109375" style="1" customWidth="1"/>
    <col min="1281" max="1281" width="4.44140625" style="1" customWidth="1"/>
    <col min="1282" max="1285" width="3.6640625" style="1" customWidth="1"/>
    <col min="1286" max="1286" width="5.5546875" style="1" customWidth="1"/>
    <col min="1287" max="1287" width="21.109375" style="1" customWidth="1"/>
    <col min="1288" max="1288" width="7.33203125" style="1" customWidth="1"/>
    <col min="1289" max="1289" width="5.6640625" style="1" customWidth="1"/>
    <col min="1290" max="1290" width="6.33203125" style="1" customWidth="1"/>
    <col min="1291" max="1291" width="7.6640625" style="1" customWidth="1"/>
    <col min="1292" max="1293" width="8.5546875" style="1" customWidth="1"/>
    <col min="1294" max="1294" width="8" style="1" customWidth="1"/>
    <col min="1295" max="1532" width="11.44140625" style="1"/>
    <col min="1533" max="1533" width="6.88671875" style="1" customWidth="1"/>
    <col min="1534" max="1534" width="60" style="1" customWidth="1"/>
    <col min="1535" max="1535" width="15.5546875" style="1" customWidth="1"/>
    <col min="1536" max="1536" width="102.109375" style="1" customWidth="1"/>
    <col min="1537" max="1537" width="4.44140625" style="1" customWidth="1"/>
    <col min="1538" max="1541" width="3.6640625" style="1" customWidth="1"/>
    <col min="1542" max="1542" width="5.5546875" style="1" customWidth="1"/>
    <col min="1543" max="1543" width="21.109375" style="1" customWidth="1"/>
    <col min="1544" max="1544" width="7.33203125" style="1" customWidth="1"/>
    <col min="1545" max="1545" width="5.6640625" style="1" customWidth="1"/>
    <col min="1546" max="1546" width="6.33203125" style="1" customWidth="1"/>
    <col min="1547" max="1547" width="7.6640625" style="1" customWidth="1"/>
    <col min="1548" max="1549" width="8.5546875" style="1" customWidth="1"/>
    <col min="1550" max="1550" width="8" style="1" customWidth="1"/>
    <col min="1551" max="1788" width="11.44140625" style="1"/>
    <col min="1789" max="1789" width="6.88671875" style="1" customWidth="1"/>
    <col min="1790" max="1790" width="60" style="1" customWidth="1"/>
    <col min="1791" max="1791" width="15.5546875" style="1" customWidth="1"/>
    <col min="1792" max="1792" width="102.109375" style="1" customWidth="1"/>
    <col min="1793" max="1793" width="4.44140625" style="1" customWidth="1"/>
    <col min="1794" max="1797" width="3.6640625" style="1" customWidth="1"/>
    <col min="1798" max="1798" width="5.5546875" style="1" customWidth="1"/>
    <col min="1799" max="1799" width="21.109375" style="1" customWidth="1"/>
    <col min="1800" max="1800" width="7.33203125" style="1" customWidth="1"/>
    <col min="1801" max="1801" width="5.6640625" style="1" customWidth="1"/>
    <col min="1802" max="1802" width="6.33203125" style="1" customWidth="1"/>
    <col min="1803" max="1803" width="7.6640625" style="1" customWidth="1"/>
    <col min="1804" max="1805" width="8.5546875" style="1" customWidth="1"/>
    <col min="1806" max="1806" width="8" style="1" customWidth="1"/>
    <col min="1807" max="2044" width="11.44140625" style="1"/>
    <col min="2045" max="2045" width="6.88671875" style="1" customWidth="1"/>
    <col min="2046" max="2046" width="60" style="1" customWidth="1"/>
    <col min="2047" max="2047" width="15.5546875" style="1" customWidth="1"/>
    <col min="2048" max="2048" width="102.109375" style="1" customWidth="1"/>
    <col min="2049" max="2049" width="4.44140625" style="1" customWidth="1"/>
    <col min="2050" max="2053" width="3.6640625" style="1" customWidth="1"/>
    <col min="2054" max="2054" width="5.5546875" style="1" customWidth="1"/>
    <col min="2055" max="2055" width="21.109375" style="1" customWidth="1"/>
    <col min="2056" max="2056" width="7.33203125" style="1" customWidth="1"/>
    <col min="2057" max="2057" width="5.6640625" style="1" customWidth="1"/>
    <col min="2058" max="2058" width="6.33203125" style="1" customWidth="1"/>
    <col min="2059" max="2059" width="7.6640625" style="1" customWidth="1"/>
    <col min="2060" max="2061" width="8.5546875" style="1" customWidth="1"/>
    <col min="2062" max="2062" width="8" style="1" customWidth="1"/>
    <col min="2063" max="2300" width="11.44140625" style="1"/>
    <col min="2301" max="2301" width="6.88671875" style="1" customWidth="1"/>
    <col min="2302" max="2302" width="60" style="1" customWidth="1"/>
    <col min="2303" max="2303" width="15.5546875" style="1" customWidth="1"/>
    <col min="2304" max="2304" width="102.109375" style="1" customWidth="1"/>
    <col min="2305" max="2305" width="4.44140625" style="1" customWidth="1"/>
    <col min="2306" max="2309" width="3.6640625" style="1" customWidth="1"/>
    <col min="2310" max="2310" width="5.5546875" style="1" customWidth="1"/>
    <col min="2311" max="2311" width="21.109375" style="1" customWidth="1"/>
    <col min="2312" max="2312" width="7.33203125" style="1" customWidth="1"/>
    <col min="2313" max="2313" width="5.6640625" style="1" customWidth="1"/>
    <col min="2314" max="2314" width="6.33203125" style="1" customWidth="1"/>
    <col min="2315" max="2315" width="7.6640625" style="1" customWidth="1"/>
    <col min="2316" max="2317" width="8.5546875" style="1" customWidth="1"/>
    <col min="2318" max="2318" width="8" style="1" customWidth="1"/>
    <col min="2319" max="2556" width="11.44140625" style="1"/>
    <col min="2557" max="2557" width="6.88671875" style="1" customWidth="1"/>
    <col min="2558" max="2558" width="60" style="1" customWidth="1"/>
    <col min="2559" max="2559" width="15.5546875" style="1" customWidth="1"/>
    <col min="2560" max="2560" width="102.109375" style="1" customWidth="1"/>
    <col min="2561" max="2561" width="4.44140625" style="1" customWidth="1"/>
    <col min="2562" max="2565" width="3.6640625" style="1" customWidth="1"/>
    <col min="2566" max="2566" width="5.5546875" style="1" customWidth="1"/>
    <col min="2567" max="2567" width="21.109375" style="1" customWidth="1"/>
    <col min="2568" max="2568" width="7.33203125" style="1" customWidth="1"/>
    <col min="2569" max="2569" width="5.6640625" style="1" customWidth="1"/>
    <col min="2570" max="2570" width="6.33203125" style="1" customWidth="1"/>
    <col min="2571" max="2571" width="7.6640625" style="1" customWidth="1"/>
    <col min="2572" max="2573" width="8.5546875" style="1" customWidth="1"/>
    <col min="2574" max="2574" width="8" style="1" customWidth="1"/>
    <col min="2575" max="2812" width="11.44140625" style="1"/>
    <col min="2813" max="2813" width="6.88671875" style="1" customWidth="1"/>
    <col min="2814" max="2814" width="60" style="1" customWidth="1"/>
    <col min="2815" max="2815" width="15.5546875" style="1" customWidth="1"/>
    <col min="2816" max="2816" width="102.109375" style="1" customWidth="1"/>
    <col min="2817" max="2817" width="4.44140625" style="1" customWidth="1"/>
    <col min="2818" max="2821" width="3.6640625" style="1" customWidth="1"/>
    <col min="2822" max="2822" width="5.5546875" style="1" customWidth="1"/>
    <col min="2823" max="2823" width="21.109375" style="1" customWidth="1"/>
    <col min="2824" max="2824" width="7.33203125" style="1" customWidth="1"/>
    <col min="2825" max="2825" width="5.6640625" style="1" customWidth="1"/>
    <col min="2826" max="2826" width="6.33203125" style="1" customWidth="1"/>
    <col min="2827" max="2827" width="7.6640625" style="1" customWidth="1"/>
    <col min="2828" max="2829" width="8.5546875" style="1" customWidth="1"/>
    <col min="2830" max="2830" width="8" style="1" customWidth="1"/>
    <col min="2831" max="3068" width="11.44140625" style="1"/>
    <col min="3069" max="3069" width="6.88671875" style="1" customWidth="1"/>
    <col min="3070" max="3070" width="60" style="1" customWidth="1"/>
    <col min="3071" max="3071" width="15.5546875" style="1" customWidth="1"/>
    <col min="3072" max="3072" width="102.109375" style="1" customWidth="1"/>
    <col min="3073" max="3073" width="4.44140625" style="1" customWidth="1"/>
    <col min="3074" max="3077" width="3.6640625" style="1" customWidth="1"/>
    <col min="3078" max="3078" width="5.5546875" style="1" customWidth="1"/>
    <col min="3079" max="3079" width="21.109375" style="1" customWidth="1"/>
    <col min="3080" max="3080" width="7.33203125" style="1" customWidth="1"/>
    <col min="3081" max="3081" width="5.6640625" style="1" customWidth="1"/>
    <col min="3082" max="3082" width="6.33203125" style="1" customWidth="1"/>
    <col min="3083" max="3083" width="7.6640625" style="1" customWidth="1"/>
    <col min="3084" max="3085" width="8.5546875" style="1" customWidth="1"/>
    <col min="3086" max="3086" width="8" style="1" customWidth="1"/>
    <col min="3087" max="3324" width="11.44140625" style="1"/>
    <col min="3325" max="3325" width="6.88671875" style="1" customWidth="1"/>
    <col min="3326" max="3326" width="60" style="1" customWidth="1"/>
    <col min="3327" max="3327" width="15.5546875" style="1" customWidth="1"/>
    <col min="3328" max="3328" width="102.109375" style="1" customWidth="1"/>
    <col min="3329" max="3329" width="4.44140625" style="1" customWidth="1"/>
    <col min="3330" max="3333" width="3.6640625" style="1" customWidth="1"/>
    <col min="3334" max="3334" width="5.5546875" style="1" customWidth="1"/>
    <col min="3335" max="3335" width="21.109375" style="1" customWidth="1"/>
    <col min="3336" max="3336" width="7.33203125" style="1" customWidth="1"/>
    <col min="3337" max="3337" width="5.6640625" style="1" customWidth="1"/>
    <col min="3338" max="3338" width="6.33203125" style="1" customWidth="1"/>
    <col min="3339" max="3339" width="7.6640625" style="1" customWidth="1"/>
    <col min="3340" max="3341" width="8.5546875" style="1" customWidth="1"/>
    <col min="3342" max="3342" width="8" style="1" customWidth="1"/>
    <col min="3343" max="3580" width="11.44140625" style="1"/>
    <col min="3581" max="3581" width="6.88671875" style="1" customWidth="1"/>
    <col min="3582" max="3582" width="60" style="1" customWidth="1"/>
    <col min="3583" max="3583" width="15.5546875" style="1" customWidth="1"/>
    <col min="3584" max="3584" width="102.109375" style="1" customWidth="1"/>
    <col min="3585" max="3585" width="4.44140625" style="1" customWidth="1"/>
    <col min="3586" max="3589" width="3.6640625" style="1" customWidth="1"/>
    <col min="3590" max="3590" width="5.5546875" style="1" customWidth="1"/>
    <col min="3591" max="3591" width="21.109375" style="1" customWidth="1"/>
    <col min="3592" max="3592" width="7.33203125" style="1" customWidth="1"/>
    <col min="3593" max="3593" width="5.6640625" style="1" customWidth="1"/>
    <col min="3594" max="3594" width="6.33203125" style="1" customWidth="1"/>
    <col min="3595" max="3595" width="7.6640625" style="1" customWidth="1"/>
    <col min="3596" max="3597" width="8.5546875" style="1" customWidth="1"/>
    <col min="3598" max="3598" width="8" style="1" customWidth="1"/>
    <col min="3599" max="3836" width="11.44140625" style="1"/>
    <col min="3837" max="3837" width="6.88671875" style="1" customWidth="1"/>
    <col min="3838" max="3838" width="60" style="1" customWidth="1"/>
    <col min="3839" max="3839" width="15.5546875" style="1" customWidth="1"/>
    <col min="3840" max="3840" width="102.109375" style="1" customWidth="1"/>
    <col min="3841" max="3841" width="4.44140625" style="1" customWidth="1"/>
    <col min="3842" max="3845" width="3.6640625" style="1" customWidth="1"/>
    <col min="3846" max="3846" width="5.5546875" style="1" customWidth="1"/>
    <col min="3847" max="3847" width="21.109375" style="1" customWidth="1"/>
    <col min="3848" max="3848" width="7.33203125" style="1" customWidth="1"/>
    <col min="3849" max="3849" width="5.6640625" style="1" customWidth="1"/>
    <col min="3850" max="3850" width="6.33203125" style="1" customWidth="1"/>
    <col min="3851" max="3851" width="7.6640625" style="1" customWidth="1"/>
    <col min="3852" max="3853" width="8.5546875" style="1" customWidth="1"/>
    <col min="3854" max="3854" width="8" style="1" customWidth="1"/>
    <col min="3855" max="4092" width="11.44140625" style="1"/>
    <col min="4093" max="4093" width="6.88671875" style="1" customWidth="1"/>
    <col min="4094" max="4094" width="60" style="1" customWidth="1"/>
    <col min="4095" max="4095" width="15.5546875" style="1" customWidth="1"/>
    <col min="4096" max="4096" width="102.109375" style="1" customWidth="1"/>
    <col min="4097" max="4097" width="4.44140625" style="1" customWidth="1"/>
    <col min="4098" max="4101" width="3.6640625" style="1" customWidth="1"/>
    <col min="4102" max="4102" width="5.5546875" style="1" customWidth="1"/>
    <col min="4103" max="4103" width="21.109375" style="1" customWidth="1"/>
    <col min="4104" max="4104" width="7.33203125" style="1" customWidth="1"/>
    <col min="4105" max="4105" width="5.6640625" style="1" customWidth="1"/>
    <col min="4106" max="4106" width="6.33203125" style="1" customWidth="1"/>
    <col min="4107" max="4107" width="7.6640625" style="1" customWidth="1"/>
    <col min="4108" max="4109" width="8.5546875" style="1" customWidth="1"/>
    <col min="4110" max="4110" width="8" style="1" customWidth="1"/>
    <col min="4111" max="4348" width="11.44140625" style="1"/>
    <col min="4349" max="4349" width="6.88671875" style="1" customWidth="1"/>
    <col min="4350" max="4350" width="60" style="1" customWidth="1"/>
    <col min="4351" max="4351" width="15.5546875" style="1" customWidth="1"/>
    <col min="4352" max="4352" width="102.109375" style="1" customWidth="1"/>
    <col min="4353" max="4353" width="4.44140625" style="1" customWidth="1"/>
    <col min="4354" max="4357" width="3.6640625" style="1" customWidth="1"/>
    <col min="4358" max="4358" width="5.5546875" style="1" customWidth="1"/>
    <col min="4359" max="4359" width="21.109375" style="1" customWidth="1"/>
    <col min="4360" max="4360" width="7.33203125" style="1" customWidth="1"/>
    <col min="4361" max="4361" width="5.6640625" style="1" customWidth="1"/>
    <col min="4362" max="4362" width="6.33203125" style="1" customWidth="1"/>
    <col min="4363" max="4363" width="7.6640625" style="1" customWidth="1"/>
    <col min="4364" max="4365" width="8.5546875" style="1" customWidth="1"/>
    <col min="4366" max="4366" width="8" style="1" customWidth="1"/>
    <col min="4367" max="4604" width="11.44140625" style="1"/>
    <col min="4605" max="4605" width="6.88671875" style="1" customWidth="1"/>
    <col min="4606" max="4606" width="60" style="1" customWidth="1"/>
    <col min="4607" max="4607" width="15.5546875" style="1" customWidth="1"/>
    <col min="4608" max="4608" width="102.109375" style="1" customWidth="1"/>
    <col min="4609" max="4609" width="4.44140625" style="1" customWidth="1"/>
    <col min="4610" max="4613" width="3.6640625" style="1" customWidth="1"/>
    <col min="4614" max="4614" width="5.5546875" style="1" customWidth="1"/>
    <col min="4615" max="4615" width="21.109375" style="1" customWidth="1"/>
    <col min="4616" max="4616" width="7.33203125" style="1" customWidth="1"/>
    <col min="4617" max="4617" width="5.6640625" style="1" customWidth="1"/>
    <col min="4618" max="4618" width="6.33203125" style="1" customWidth="1"/>
    <col min="4619" max="4619" width="7.6640625" style="1" customWidth="1"/>
    <col min="4620" max="4621" width="8.5546875" style="1" customWidth="1"/>
    <col min="4622" max="4622" width="8" style="1" customWidth="1"/>
    <col min="4623" max="4860" width="11.44140625" style="1"/>
    <col min="4861" max="4861" width="6.88671875" style="1" customWidth="1"/>
    <col min="4862" max="4862" width="60" style="1" customWidth="1"/>
    <col min="4863" max="4863" width="15.5546875" style="1" customWidth="1"/>
    <col min="4864" max="4864" width="102.109375" style="1" customWidth="1"/>
    <col min="4865" max="4865" width="4.44140625" style="1" customWidth="1"/>
    <col min="4866" max="4869" width="3.6640625" style="1" customWidth="1"/>
    <col min="4870" max="4870" width="5.5546875" style="1" customWidth="1"/>
    <col min="4871" max="4871" width="21.109375" style="1" customWidth="1"/>
    <col min="4872" max="4872" width="7.33203125" style="1" customWidth="1"/>
    <col min="4873" max="4873" width="5.6640625" style="1" customWidth="1"/>
    <col min="4874" max="4874" width="6.33203125" style="1" customWidth="1"/>
    <col min="4875" max="4875" width="7.6640625" style="1" customWidth="1"/>
    <col min="4876" max="4877" width="8.5546875" style="1" customWidth="1"/>
    <col min="4878" max="4878" width="8" style="1" customWidth="1"/>
    <col min="4879" max="5116" width="11.44140625" style="1"/>
    <col min="5117" max="5117" width="6.88671875" style="1" customWidth="1"/>
    <col min="5118" max="5118" width="60" style="1" customWidth="1"/>
    <col min="5119" max="5119" width="15.5546875" style="1" customWidth="1"/>
    <col min="5120" max="5120" width="102.109375" style="1" customWidth="1"/>
    <col min="5121" max="5121" width="4.44140625" style="1" customWidth="1"/>
    <col min="5122" max="5125" width="3.6640625" style="1" customWidth="1"/>
    <col min="5126" max="5126" width="5.5546875" style="1" customWidth="1"/>
    <col min="5127" max="5127" width="21.109375" style="1" customWidth="1"/>
    <col min="5128" max="5128" width="7.33203125" style="1" customWidth="1"/>
    <col min="5129" max="5129" width="5.6640625" style="1" customWidth="1"/>
    <col min="5130" max="5130" width="6.33203125" style="1" customWidth="1"/>
    <col min="5131" max="5131" width="7.6640625" style="1" customWidth="1"/>
    <col min="5132" max="5133" width="8.5546875" style="1" customWidth="1"/>
    <col min="5134" max="5134" width="8" style="1" customWidth="1"/>
    <col min="5135" max="5372" width="11.44140625" style="1"/>
    <col min="5373" max="5373" width="6.88671875" style="1" customWidth="1"/>
    <col min="5374" max="5374" width="60" style="1" customWidth="1"/>
    <col min="5375" max="5375" width="15.5546875" style="1" customWidth="1"/>
    <col min="5376" max="5376" width="102.109375" style="1" customWidth="1"/>
    <col min="5377" max="5377" width="4.44140625" style="1" customWidth="1"/>
    <col min="5378" max="5381" width="3.6640625" style="1" customWidth="1"/>
    <col min="5382" max="5382" width="5.5546875" style="1" customWidth="1"/>
    <col min="5383" max="5383" width="21.109375" style="1" customWidth="1"/>
    <col min="5384" max="5384" width="7.33203125" style="1" customWidth="1"/>
    <col min="5385" max="5385" width="5.6640625" style="1" customWidth="1"/>
    <col min="5386" max="5386" width="6.33203125" style="1" customWidth="1"/>
    <col min="5387" max="5387" width="7.6640625" style="1" customWidth="1"/>
    <col min="5388" max="5389" width="8.5546875" style="1" customWidth="1"/>
    <col min="5390" max="5390" width="8" style="1" customWidth="1"/>
    <col min="5391" max="5628" width="11.44140625" style="1"/>
    <col min="5629" max="5629" width="6.88671875" style="1" customWidth="1"/>
    <col min="5630" max="5630" width="60" style="1" customWidth="1"/>
    <col min="5631" max="5631" width="15.5546875" style="1" customWidth="1"/>
    <col min="5632" max="5632" width="102.109375" style="1" customWidth="1"/>
    <col min="5633" max="5633" width="4.44140625" style="1" customWidth="1"/>
    <col min="5634" max="5637" width="3.6640625" style="1" customWidth="1"/>
    <col min="5638" max="5638" width="5.5546875" style="1" customWidth="1"/>
    <col min="5639" max="5639" width="21.109375" style="1" customWidth="1"/>
    <col min="5640" max="5640" width="7.33203125" style="1" customWidth="1"/>
    <col min="5641" max="5641" width="5.6640625" style="1" customWidth="1"/>
    <col min="5642" max="5642" width="6.33203125" style="1" customWidth="1"/>
    <col min="5643" max="5643" width="7.6640625" style="1" customWidth="1"/>
    <col min="5644" max="5645" width="8.5546875" style="1" customWidth="1"/>
    <col min="5646" max="5646" width="8" style="1" customWidth="1"/>
    <col min="5647" max="5884" width="11.44140625" style="1"/>
    <col min="5885" max="5885" width="6.88671875" style="1" customWidth="1"/>
    <col min="5886" max="5886" width="60" style="1" customWidth="1"/>
    <col min="5887" max="5887" width="15.5546875" style="1" customWidth="1"/>
    <col min="5888" max="5888" width="102.109375" style="1" customWidth="1"/>
    <col min="5889" max="5889" width="4.44140625" style="1" customWidth="1"/>
    <col min="5890" max="5893" width="3.6640625" style="1" customWidth="1"/>
    <col min="5894" max="5894" width="5.5546875" style="1" customWidth="1"/>
    <col min="5895" max="5895" width="21.109375" style="1" customWidth="1"/>
    <col min="5896" max="5896" width="7.33203125" style="1" customWidth="1"/>
    <col min="5897" max="5897" width="5.6640625" style="1" customWidth="1"/>
    <col min="5898" max="5898" width="6.33203125" style="1" customWidth="1"/>
    <col min="5899" max="5899" width="7.6640625" style="1" customWidth="1"/>
    <col min="5900" max="5901" width="8.5546875" style="1" customWidth="1"/>
    <col min="5902" max="5902" width="8" style="1" customWidth="1"/>
    <col min="5903" max="6140" width="11.44140625" style="1"/>
    <col min="6141" max="6141" width="6.88671875" style="1" customWidth="1"/>
    <col min="6142" max="6142" width="60" style="1" customWidth="1"/>
    <col min="6143" max="6143" width="15.5546875" style="1" customWidth="1"/>
    <col min="6144" max="6144" width="102.109375" style="1" customWidth="1"/>
    <col min="6145" max="6145" width="4.44140625" style="1" customWidth="1"/>
    <col min="6146" max="6149" width="3.6640625" style="1" customWidth="1"/>
    <col min="6150" max="6150" width="5.5546875" style="1" customWidth="1"/>
    <col min="6151" max="6151" width="21.109375" style="1" customWidth="1"/>
    <col min="6152" max="6152" width="7.33203125" style="1" customWidth="1"/>
    <col min="6153" max="6153" width="5.6640625" style="1" customWidth="1"/>
    <col min="6154" max="6154" width="6.33203125" style="1" customWidth="1"/>
    <col min="6155" max="6155" width="7.6640625" style="1" customWidth="1"/>
    <col min="6156" max="6157" width="8.5546875" style="1" customWidth="1"/>
    <col min="6158" max="6158" width="8" style="1" customWidth="1"/>
    <col min="6159" max="6396" width="11.44140625" style="1"/>
    <col min="6397" max="6397" width="6.88671875" style="1" customWidth="1"/>
    <col min="6398" max="6398" width="60" style="1" customWidth="1"/>
    <col min="6399" max="6399" width="15.5546875" style="1" customWidth="1"/>
    <col min="6400" max="6400" width="102.109375" style="1" customWidth="1"/>
    <col min="6401" max="6401" width="4.44140625" style="1" customWidth="1"/>
    <col min="6402" max="6405" width="3.6640625" style="1" customWidth="1"/>
    <col min="6406" max="6406" width="5.5546875" style="1" customWidth="1"/>
    <col min="6407" max="6407" width="21.109375" style="1" customWidth="1"/>
    <col min="6408" max="6408" width="7.33203125" style="1" customWidth="1"/>
    <col min="6409" max="6409" width="5.6640625" style="1" customWidth="1"/>
    <col min="6410" max="6410" width="6.33203125" style="1" customWidth="1"/>
    <col min="6411" max="6411" width="7.6640625" style="1" customWidth="1"/>
    <col min="6412" max="6413" width="8.5546875" style="1" customWidth="1"/>
    <col min="6414" max="6414" width="8" style="1" customWidth="1"/>
    <col min="6415" max="6652" width="11.44140625" style="1"/>
    <col min="6653" max="6653" width="6.88671875" style="1" customWidth="1"/>
    <col min="6654" max="6654" width="60" style="1" customWidth="1"/>
    <col min="6655" max="6655" width="15.5546875" style="1" customWidth="1"/>
    <col min="6656" max="6656" width="102.109375" style="1" customWidth="1"/>
    <col min="6657" max="6657" width="4.44140625" style="1" customWidth="1"/>
    <col min="6658" max="6661" width="3.6640625" style="1" customWidth="1"/>
    <col min="6662" max="6662" width="5.5546875" style="1" customWidth="1"/>
    <col min="6663" max="6663" width="21.109375" style="1" customWidth="1"/>
    <col min="6664" max="6664" width="7.33203125" style="1" customWidth="1"/>
    <col min="6665" max="6665" width="5.6640625" style="1" customWidth="1"/>
    <col min="6666" max="6666" width="6.33203125" style="1" customWidth="1"/>
    <col min="6667" max="6667" width="7.6640625" style="1" customWidth="1"/>
    <col min="6668" max="6669" width="8.5546875" style="1" customWidth="1"/>
    <col min="6670" max="6670" width="8" style="1" customWidth="1"/>
    <col min="6671" max="6908" width="11.44140625" style="1"/>
    <col min="6909" max="6909" width="6.88671875" style="1" customWidth="1"/>
    <col min="6910" max="6910" width="60" style="1" customWidth="1"/>
    <col min="6911" max="6911" width="15.5546875" style="1" customWidth="1"/>
    <col min="6912" max="6912" width="102.109375" style="1" customWidth="1"/>
    <col min="6913" max="6913" width="4.44140625" style="1" customWidth="1"/>
    <col min="6914" max="6917" width="3.6640625" style="1" customWidth="1"/>
    <col min="6918" max="6918" width="5.5546875" style="1" customWidth="1"/>
    <col min="6919" max="6919" width="21.109375" style="1" customWidth="1"/>
    <col min="6920" max="6920" width="7.33203125" style="1" customWidth="1"/>
    <col min="6921" max="6921" width="5.6640625" style="1" customWidth="1"/>
    <col min="6922" max="6922" width="6.33203125" style="1" customWidth="1"/>
    <col min="6923" max="6923" width="7.6640625" style="1" customWidth="1"/>
    <col min="6924" max="6925" width="8.5546875" style="1" customWidth="1"/>
    <col min="6926" max="6926" width="8" style="1" customWidth="1"/>
    <col min="6927" max="7164" width="11.44140625" style="1"/>
    <col min="7165" max="7165" width="6.88671875" style="1" customWidth="1"/>
    <col min="7166" max="7166" width="60" style="1" customWidth="1"/>
    <col min="7167" max="7167" width="15.5546875" style="1" customWidth="1"/>
    <col min="7168" max="7168" width="102.109375" style="1" customWidth="1"/>
    <col min="7169" max="7169" width="4.44140625" style="1" customWidth="1"/>
    <col min="7170" max="7173" width="3.6640625" style="1" customWidth="1"/>
    <col min="7174" max="7174" width="5.5546875" style="1" customWidth="1"/>
    <col min="7175" max="7175" width="21.109375" style="1" customWidth="1"/>
    <col min="7176" max="7176" width="7.33203125" style="1" customWidth="1"/>
    <col min="7177" max="7177" width="5.6640625" style="1" customWidth="1"/>
    <col min="7178" max="7178" width="6.33203125" style="1" customWidth="1"/>
    <col min="7179" max="7179" width="7.6640625" style="1" customWidth="1"/>
    <col min="7180" max="7181" width="8.5546875" style="1" customWidth="1"/>
    <col min="7182" max="7182" width="8" style="1" customWidth="1"/>
    <col min="7183" max="7420" width="11.44140625" style="1"/>
    <col min="7421" max="7421" width="6.88671875" style="1" customWidth="1"/>
    <col min="7422" max="7422" width="60" style="1" customWidth="1"/>
    <col min="7423" max="7423" width="15.5546875" style="1" customWidth="1"/>
    <col min="7424" max="7424" width="102.109375" style="1" customWidth="1"/>
    <col min="7425" max="7425" width="4.44140625" style="1" customWidth="1"/>
    <col min="7426" max="7429" width="3.6640625" style="1" customWidth="1"/>
    <col min="7430" max="7430" width="5.5546875" style="1" customWidth="1"/>
    <col min="7431" max="7431" width="21.109375" style="1" customWidth="1"/>
    <col min="7432" max="7432" width="7.33203125" style="1" customWidth="1"/>
    <col min="7433" max="7433" width="5.6640625" style="1" customWidth="1"/>
    <col min="7434" max="7434" width="6.33203125" style="1" customWidth="1"/>
    <col min="7435" max="7435" width="7.6640625" style="1" customWidth="1"/>
    <col min="7436" max="7437" width="8.5546875" style="1" customWidth="1"/>
    <col min="7438" max="7438" width="8" style="1" customWidth="1"/>
    <col min="7439" max="7676" width="11.44140625" style="1"/>
    <col min="7677" max="7677" width="6.88671875" style="1" customWidth="1"/>
    <col min="7678" max="7678" width="60" style="1" customWidth="1"/>
    <col min="7679" max="7679" width="15.5546875" style="1" customWidth="1"/>
    <col min="7680" max="7680" width="102.109375" style="1" customWidth="1"/>
    <col min="7681" max="7681" width="4.44140625" style="1" customWidth="1"/>
    <col min="7682" max="7685" width="3.6640625" style="1" customWidth="1"/>
    <col min="7686" max="7686" width="5.5546875" style="1" customWidth="1"/>
    <col min="7687" max="7687" width="21.109375" style="1" customWidth="1"/>
    <col min="7688" max="7688" width="7.33203125" style="1" customWidth="1"/>
    <col min="7689" max="7689" width="5.6640625" style="1" customWidth="1"/>
    <col min="7690" max="7690" width="6.33203125" style="1" customWidth="1"/>
    <col min="7691" max="7691" width="7.6640625" style="1" customWidth="1"/>
    <col min="7692" max="7693" width="8.5546875" style="1" customWidth="1"/>
    <col min="7694" max="7694" width="8" style="1" customWidth="1"/>
    <col min="7695" max="7932" width="11.44140625" style="1"/>
    <col min="7933" max="7933" width="6.88671875" style="1" customWidth="1"/>
    <col min="7934" max="7934" width="60" style="1" customWidth="1"/>
    <col min="7935" max="7935" width="15.5546875" style="1" customWidth="1"/>
    <col min="7936" max="7936" width="102.109375" style="1" customWidth="1"/>
    <col min="7937" max="7937" width="4.44140625" style="1" customWidth="1"/>
    <col min="7938" max="7941" width="3.6640625" style="1" customWidth="1"/>
    <col min="7942" max="7942" width="5.5546875" style="1" customWidth="1"/>
    <col min="7943" max="7943" width="21.109375" style="1" customWidth="1"/>
    <col min="7944" max="7944" width="7.33203125" style="1" customWidth="1"/>
    <col min="7945" max="7945" width="5.6640625" style="1" customWidth="1"/>
    <col min="7946" max="7946" width="6.33203125" style="1" customWidth="1"/>
    <col min="7947" max="7947" width="7.6640625" style="1" customWidth="1"/>
    <col min="7948" max="7949" width="8.5546875" style="1" customWidth="1"/>
    <col min="7950" max="7950" width="8" style="1" customWidth="1"/>
    <col min="7951" max="8188" width="11.44140625" style="1"/>
    <col min="8189" max="8189" width="6.88671875" style="1" customWidth="1"/>
    <col min="8190" max="8190" width="60" style="1" customWidth="1"/>
    <col min="8191" max="8191" width="15.5546875" style="1" customWidth="1"/>
    <col min="8192" max="8192" width="102.109375" style="1" customWidth="1"/>
    <col min="8193" max="8193" width="4.44140625" style="1" customWidth="1"/>
    <col min="8194" max="8197" width="3.6640625" style="1" customWidth="1"/>
    <col min="8198" max="8198" width="5.5546875" style="1" customWidth="1"/>
    <col min="8199" max="8199" width="21.109375" style="1" customWidth="1"/>
    <col min="8200" max="8200" width="7.33203125" style="1" customWidth="1"/>
    <col min="8201" max="8201" width="5.6640625" style="1" customWidth="1"/>
    <col min="8202" max="8202" width="6.33203125" style="1" customWidth="1"/>
    <col min="8203" max="8203" width="7.6640625" style="1" customWidth="1"/>
    <col min="8204" max="8205" width="8.5546875" style="1" customWidth="1"/>
    <col min="8206" max="8206" width="8" style="1" customWidth="1"/>
    <col min="8207" max="8444" width="11.44140625" style="1"/>
    <col min="8445" max="8445" width="6.88671875" style="1" customWidth="1"/>
    <col min="8446" max="8446" width="60" style="1" customWidth="1"/>
    <col min="8447" max="8447" width="15.5546875" style="1" customWidth="1"/>
    <col min="8448" max="8448" width="102.109375" style="1" customWidth="1"/>
    <col min="8449" max="8449" width="4.44140625" style="1" customWidth="1"/>
    <col min="8450" max="8453" width="3.6640625" style="1" customWidth="1"/>
    <col min="8454" max="8454" width="5.5546875" style="1" customWidth="1"/>
    <col min="8455" max="8455" width="21.109375" style="1" customWidth="1"/>
    <col min="8456" max="8456" width="7.33203125" style="1" customWidth="1"/>
    <col min="8457" max="8457" width="5.6640625" style="1" customWidth="1"/>
    <col min="8458" max="8458" width="6.33203125" style="1" customWidth="1"/>
    <col min="8459" max="8459" width="7.6640625" style="1" customWidth="1"/>
    <col min="8460" max="8461" width="8.5546875" style="1" customWidth="1"/>
    <col min="8462" max="8462" width="8" style="1" customWidth="1"/>
    <col min="8463" max="8700" width="11.44140625" style="1"/>
    <col min="8701" max="8701" width="6.88671875" style="1" customWidth="1"/>
    <col min="8702" max="8702" width="60" style="1" customWidth="1"/>
    <col min="8703" max="8703" width="15.5546875" style="1" customWidth="1"/>
    <col min="8704" max="8704" width="102.109375" style="1" customWidth="1"/>
    <col min="8705" max="8705" width="4.44140625" style="1" customWidth="1"/>
    <col min="8706" max="8709" width="3.6640625" style="1" customWidth="1"/>
    <col min="8710" max="8710" width="5.5546875" style="1" customWidth="1"/>
    <col min="8711" max="8711" width="21.109375" style="1" customWidth="1"/>
    <col min="8712" max="8712" width="7.33203125" style="1" customWidth="1"/>
    <col min="8713" max="8713" width="5.6640625" style="1" customWidth="1"/>
    <col min="8714" max="8714" width="6.33203125" style="1" customWidth="1"/>
    <col min="8715" max="8715" width="7.6640625" style="1" customWidth="1"/>
    <col min="8716" max="8717" width="8.5546875" style="1" customWidth="1"/>
    <col min="8718" max="8718" width="8" style="1" customWidth="1"/>
    <col min="8719" max="8956" width="11.44140625" style="1"/>
    <col min="8957" max="8957" width="6.88671875" style="1" customWidth="1"/>
    <col min="8958" max="8958" width="60" style="1" customWidth="1"/>
    <col min="8959" max="8959" width="15.5546875" style="1" customWidth="1"/>
    <col min="8960" max="8960" width="102.109375" style="1" customWidth="1"/>
    <col min="8961" max="8961" width="4.44140625" style="1" customWidth="1"/>
    <col min="8962" max="8965" width="3.6640625" style="1" customWidth="1"/>
    <col min="8966" max="8966" width="5.5546875" style="1" customWidth="1"/>
    <col min="8967" max="8967" width="21.109375" style="1" customWidth="1"/>
    <col min="8968" max="8968" width="7.33203125" style="1" customWidth="1"/>
    <col min="8969" max="8969" width="5.6640625" style="1" customWidth="1"/>
    <col min="8970" max="8970" width="6.33203125" style="1" customWidth="1"/>
    <col min="8971" max="8971" width="7.6640625" style="1" customWidth="1"/>
    <col min="8972" max="8973" width="8.5546875" style="1" customWidth="1"/>
    <col min="8974" max="8974" width="8" style="1" customWidth="1"/>
    <col min="8975" max="9212" width="11.44140625" style="1"/>
    <col min="9213" max="9213" width="6.88671875" style="1" customWidth="1"/>
    <col min="9214" max="9214" width="60" style="1" customWidth="1"/>
    <col min="9215" max="9215" width="15.5546875" style="1" customWidth="1"/>
    <col min="9216" max="9216" width="102.109375" style="1" customWidth="1"/>
    <col min="9217" max="9217" width="4.44140625" style="1" customWidth="1"/>
    <col min="9218" max="9221" width="3.6640625" style="1" customWidth="1"/>
    <col min="9222" max="9222" width="5.5546875" style="1" customWidth="1"/>
    <col min="9223" max="9223" width="21.109375" style="1" customWidth="1"/>
    <col min="9224" max="9224" width="7.33203125" style="1" customWidth="1"/>
    <col min="9225" max="9225" width="5.6640625" style="1" customWidth="1"/>
    <col min="9226" max="9226" width="6.33203125" style="1" customWidth="1"/>
    <col min="9227" max="9227" width="7.6640625" style="1" customWidth="1"/>
    <col min="9228" max="9229" width="8.5546875" style="1" customWidth="1"/>
    <col min="9230" max="9230" width="8" style="1" customWidth="1"/>
    <col min="9231" max="9468" width="11.44140625" style="1"/>
    <col min="9469" max="9469" width="6.88671875" style="1" customWidth="1"/>
    <col min="9470" max="9470" width="60" style="1" customWidth="1"/>
    <col min="9471" max="9471" width="15.5546875" style="1" customWidth="1"/>
    <col min="9472" max="9472" width="102.109375" style="1" customWidth="1"/>
    <col min="9473" max="9473" width="4.44140625" style="1" customWidth="1"/>
    <col min="9474" max="9477" width="3.6640625" style="1" customWidth="1"/>
    <col min="9478" max="9478" width="5.5546875" style="1" customWidth="1"/>
    <col min="9479" max="9479" width="21.109375" style="1" customWidth="1"/>
    <col min="9480" max="9480" width="7.33203125" style="1" customWidth="1"/>
    <col min="9481" max="9481" width="5.6640625" style="1" customWidth="1"/>
    <col min="9482" max="9482" width="6.33203125" style="1" customWidth="1"/>
    <col min="9483" max="9483" width="7.6640625" style="1" customWidth="1"/>
    <col min="9484" max="9485" width="8.5546875" style="1" customWidth="1"/>
    <col min="9486" max="9486" width="8" style="1" customWidth="1"/>
    <col min="9487" max="9724" width="11.44140625" style="1"/>
    <col min="9725" max="9725" width="6.88671875" style="1" customWidth="1"/>
    <col min="9726" max="9726" width="60" style="1" customWidth="1"/>
    <col min="9727" max="9727" width="15.5546875" style="1" customWidth="1"/>
    <col min="9728" max="9728" width="102.109375" style="1" customWidth="1"/>
    <col min="9729" max="9729" width="4.44140625" style="1" customWidth="1"/>
    <col min="9730" max="9733" width="3.6640625" style="1" customWidth="1"/>
    <col min="9734" max="9734" width="5.5546875" style="1" customWidth="1"/>
    <col min="9735" max="9735" width="21.109375" style="1" customWidth="1"/>
    <col min="9736" max="9736" width="7.33203125" style="1" customWidth="1"/>
    <col min="9737" max="9737" width="5.6640625" style="1" customWidth="1"/>
    <col min="9738" max="9738" width="6.33203125" style="1" customWidth="1"/>
    <col min="9739" max="9739" width="7.6640625" style="1" customWidth="1"/>
    <col min="9740" max="9741" width="8.5546875" style="1" customWidth="1"/>
    <col min="9742" max="9742" width="8" style="1" customWidth="1"/>
    <col min="9743" max="9980" width="11.44140625" style="1"/>
    <col min="9981" max="9981" width="6.88671875" style="1" customWidth="1"/>
    <col min="9982" max="9982" width="60" style="1" customWidth="1"/>
    <col min="9983" max="9983" width="15.5546875" style="1" customWidth="1"/>
    <col min="9984" max="9984" width="102.109375" style="1" customWidth="1"/>
    <col min="9985" max="9985" width="4.44140625" style="1" customWidth="1"/>
    <col min="9986" max="9989" width="3.6640625" style="1" customWidth="1"/>
    <col min="9990" max="9990" width="5.5546875" style="1" customWidth="1"/>
    <col min="9991" max="9991" width="21.109375" style="1" customWidth="1"/>
    <col min="9992" max="9992" width="7.33203125" style="1" customWidth="1"/>
    <col min="9993" max="9993" width="5.6640625" style="1" customWidth="1"/>
    <col min="9994" max="9994" width="6.33203125" style="1" customWidth="1"/>
    <col min="9995" max="9995" width="7.6640625" style="1" customWidth="1"/>
    <col min="9996" max="9997" width="8.5546875" style="1" customWidth="1"/>
    <col min="9998" max="9998" width="8" style="1" customWidth="1"/>
    <col min="9999" max="10236" width="11.44140625" style="1"/>
    <col min="10237" max="10237" width="6.88671875" style="1" customWidth="1"/>
    <col min="10238" max="10238" width="60" style="1" customWidth="1"/>
    <col min="10239" max="10239" width="15.5546875" style="1" customWidth="1"/>
    <col min="10240" max="10240" width="102.109375" style="1" customWidth="1"/>
    <col min="10241" max="10241" width="4.44140625" style="1" customWidth="1"/>
    <col min="10242" max="10245" width="3.6640625" style="1" customWidth="1"/>
    <col min="10246" max="10246" width="5.5546875" style="1" customWidth="1"/>
    <col min="10247" max="10247" width="21.109375" style="1" customWidth="1"/>
    <col min="10248" max="10248" width="7.33203125" style="1" customWidth="1"/>
    <col min="10249" max="10249" width="5.6640625" style="1" customWidth="1"/>
    <col min="10250" max="10250" width="6.33203125" style="1" customWidth="1"/>
    <col min="10251" max="10251" width="7.6640625" style="1" customWidth="1"/>
    <col min="10252" max="10253" width="8.5546875" style="1" customWidth="1"/>
    <col min="10254" max="10254" width="8" style="1" customWidth="1"/>
    <col min="10255" max="10492" width="11.44140625" style="1"/>
    <col min="10493" max="10493" width="6.88671875" style="1" customWidth="1"/>
    <col min="10494" max="10494" width="60" style="1" customWidth="1"/>
    <col min="10495" max="10495" width="15.5546875" style="1" customWidth="1"/>
    <col min="10496" max="10496" width="102.109375" style="1" customWidth="1"/>
    <col min="10497" max="10497" width="4.44140625" style="1" customWidth="1"/>
    <col min="10498" max="10501" width="3.6640625" style="1" customWidth="1"/>
    <col min="10502" max="10502" width="5.5546875" style="1" customWidth="1"/>
    <col min="10503" max="10503" width="21.109375" style="1" customWidth="1"/>
    <col min="10504" max="10504" width="7.33203125" style="1" customWidth="1"/>
    <col min="10505" max="10505" width="5.6640625" style="1" customWidth="1"/>
    <col min="10506" max="10506" width="6.33203125" style="1" customWidth="1"/>
    <col min="10507" max="10507" width="7.6640625" style="1" customWidth="1"/>
    <col min="10508" max="10509" width="8.5546875" style="1" customWidth="1"/>
    <col min="10510" max="10510" width="8" style="1" customWidth="1"/>
    <col min="10511" max="10748" width="11.44140625" style="1"/>
    <col min="10749" max="10749" width="6.88671875" style="1" customWidth="1"/>
    <col min="10750" max="10750" width="60" style="1" customWidth="1"/>
    <col min="10751" max="10751" width="15.5546875" style="1" customWidth="1"/>
    <col min="10752" max="10752" width="102.109375" style="1" customWidth="1"/>
    <col min="10753" max="10753" width="4.44140625" style="1" customWidth="1"/>
    <col min="10754" max="10757" width="3.6640625" style="1" customWidth="1"/>
    <col min="10758" max="10758" width="5.5546875" style="1" customWidth="1"/>
    <col min="10759" max="10759" width="21.109375" style="1" customWidth="1"/>
    <col min="10760" max="10760" width="7.33203125" style="1" customWidth="1"/>
    <col min="10761" max="10761" width="5.6640625" style="1" customWidth="1"/>
    <col min="10762" max="10762" width="6.33203125" style="1" customWidth="1"/>
    <col min="10763" max="10763" width="7.6640625" style="1" customWidth="1"/>
    <col min="10764" max="10765" width="8.5546875" style="1" customWidth="1"/>
    <col min="10766" max="10766" width="8" style="1" customWidth="1"/>
    <col min="10767" max="11004" width="11.44140625" style="1"/>
    <col min="11005" max="11005" width="6.88671875" style="1" customWidth="1"/>
    <col min="11006" max="11006" width="60" style="1" customWidth="1"/>
    <col min="11007" max="11007" width="15.5546875" style="1" customWidth="1"/>
    <col min="11008" max="11008" width="102.109375" style="1" customWidth="1"/>
    <col min="11009" max="11009" width="4.44140625" style="1" customWidth="1"/>
    <col min="11010" max="11013" width="3.6640625" style="1" customWidth="1"/>
    <col min="11014" max="11014" width="5.5546875" style="1" customWidth="1"/>
    <col min="11015" max="11015" width="21.109375" style="1" customWidth="1"/>
    <col min="11016" max="11016" width="7.33203125" style="1" customWidth="1"/>
    <col min="11017" max="11017" width="5.6640625" style="1" customWidth="1"/>
    <col min="11018" max="11018" width="6.33203125" style="1" customWidth="1"/>
    <col min="11019" max="11019" width="7.6640625" style="1" customWidth="1"/>
    <col min="11020" max="11021" width="8.5546875" style="1" customWidth="1"/>
    <col min="11022" max="11022" width="8" style="1" customWidth="1"/>
    <col min="11023" max="11260" width="11.44140625" style="1"/>
    <col min="11261" max="11261" width="6.88671875" style="1" customWidth="1"/>
    <col min="11262" max="11262" width="60" style="1" customWidth="1"/>
    <col min="11263" max="11263" width="15.5546875" style="1" customWidth="1"/>
    <col min="11264" max="11264" width="102.109375" style="1" customWidth="1"/>
    <col min="11265" max="11265" width="4.44140625" style="1" customWidth="1"/>
    <col min="11266" max="11269" width="3.6640625" style="1" customWidth="1"/>
    <col min="11270" max="11270" width="5.5546875" style="1" customWidth="1"/>
    <col min="11271" max="11271" width="21.109375" style="1" customWidth="1"/>
    <col min="11272" max="11272" width="7.33203125" style="1" customWidth="1"/>
    <col min="11273" max="11273" width="5.6640625" style="1" customWidth="1"/>
    <col min="11274" max="11274" width="6.33203125" style="1" customWidth="1"/>
    <col min="11275" max="11275" width="7.6640625" style="1" customWidth="1"/>
    <col min="11276" max="11277" width="8.5546875" style="1" customWidth="1"/>
    <col min="11278" max="11278" width="8" style="1" customWidth="1"/>
    <col min="11279" max="11516" width="11.44140625" style="1"/>
    <col min="11517" max="11517" width="6.88671875" style="1" customWidth="1"/>
    <col min="11518" max="11518" width="60" style="1" customWidth="1"/>
    <col min="11519" max="11519" width="15.5546875" style="1" customWidth="1"/>
    <col min="11520" max="11520" width="102.109375" style="1" customWidth="1"/>
    <col min="11521" max="11521" width="4.44140625" style="1" customWidth="1"/>
    <col min="11522" max="11525" width="3.6640625" style="1" customWidth="1"/>
    <col min="11526" max="11526" width="5.5546875" style="1" customWidth="1"/>
    <col min="11527" max="11527" width="21.109375" style="1" customWidth="1"/>
    <col min="11528" max="11528" width="7.33203125" style="1" customWidth="1"/>
    <col min="11529" max="11529" width="5.6640625" style="1" customWidth="1"/>
    <col min="11530" max="11530" width="6.33203125" style="1" customWidth="1"/>
    <col min="11531" max="11531" width="7.6640625" style="1" customWidth="1"/>
    <col min="11532" max="11533" width="8.5546875" style="1" customWidth="1"/>
    <col min="11534" max="11534" width="8" style="1" customWidth="1"/>
    <col min="11535" max="11772" width="11.44140625" style="1"/>
    <col min="11773" max="11773" width="6.88671875" style="1" customWidth="1"/>
    <col min="11774" max="11774" width="60" style="1" customWidth="1"/>
    <col min="11775" max="11775" width="15.5546875" style="1" customWidth="1"/>
    <col min="11776" max="11776" width="102.109375" style="1" customWidth="1"/>
    <col min="11777" max="11777" width="4.44140625" style="1" customWidth="1"/>
    <col min="11778" max="11781" width="3.6640625" style="1" customWidth="1"/>
    <col min="11782" max="11782" width="5.5546875" style="1" customWidth="1"/>
    <col min="11783" max="11783" width="21.109375" style="1" customWidth="1"/>
    <col min="11784" max="11784" width="7.33203125" style="1" customWidth="1"/>
    <col min="11785" max="11785" width="5.6640625" style="1" customWidth="1"/>
    <col min="11786" max="11786" width="6.33203125" style="1" customWidth="1"/>
    <col min="11787" max="11787" width="7.6640625" style="1" customWidth="1"/>
    <col min="11788" max="11789" width="8.5546875" style="1" customWidth="1"/>
    <col min="11790" max="11790" width="8" style="1" customWidth="1"/>
    <col min="11791" max="12028" width="11.44140625" style="1"/>
    <col min="12029" max="12029" width="6.88671875" style="1" customWidth="1"/>
    <col min="12030" max="12030" width="60" style="1" customWidth="1"/>
    <col min="12031" max="12031" width="15.5546875" style="1" customWidth="1"/>
    <col min="12032" max="12032" width="102.109375" style="1" customWidth="1"/>
    <col min="12033" max="12033" width="4.44140625" style="1" customWidth="1"/>
    <col min="12034" max="12037" width="3.6640625" style="1" customWidth="1"/>
    <col min="12038" max="12038" width="5.5546875" style="1" customWidth="1"/>
    <col min="12039" max="12039" width="21.109375" style="1" customWidth="1"/>
    <col min="12040" max="12040" width="7.33203125" style="1" customWidth="1"/>
    <col min="12041" max="12041" width="5.6640625" style="1" customWidth="1"/>
    <col min="12042" max="12042" width="6.33203125" style="1" customWidth="1"/>
    <col min="12043" max="12043" width="7.6640625" style="1" customWidth="1"/>
    <col min="12044" max="12045" width="8.5546875" style="1" customWidth="1"/>
    <col min="12046" max="12046" width="8" style="1" customWidth="1"/>
    <col min="12047" max="12284" width="11.44140625" style="1"/>
    <col min="12285" max="12285" width="6.88671875" style="1" customWidth="1"/>
    <col min="12286" max="12286" width="60" style="1" customWidth="1"/>
    <col min="12287" max="12287" width="15.5546875" style="1" customWidth="1"/>
    <col min="12288" max="12288" width="102.109375" style="1" customWidth="1"/>
    <col min="12289" max="12289" width="4.44140625" style="1" customWidth="1"/>
    <col min="12290" max="12293" width="3.6640625" style="1" customWidth="1"/>
    <col min="12294" max="12294" width="5.5546875" style="1" customWidth="1"/>
    <col min="12295" max="12295" width="21.109375" style="1" customWidth="1"/>
    <col min="12296" max="12296" width="7.33203125" style="1" customWidth="1"/>
    <col min="12297" max="12297" width="5.6640625" style="1" customWidth="1"/>
    <col min="12298" max="12298" width="6.33203125" style="1" customWidth="1"/>
    <col min="12299" max="12299" width="7.6640625" style="1" customWidth="1"/>
    <col min="12300" max="12301" width="8.5546875" style="1" customWidth="1"/>
    <col min="12302" max="12302" width="8" style="1" customWidth="1"/>
    <col min="12303" max="12540" width="11.44140625" style="1"/>
    <col min="12541" max="12541" width="6.88671875" style="1" customWidth="1"/>
    <col min="12542" max="12542" width="60" style="1" customWidth="1"/>
    <col min="12543" max="12543" width="15.5546875" style="1" customWidth="1"/>
    <col min="12544" max="12544" width="102.109375" style="1" customWidth="1"/>
    <col min="12545" max="12545" width="4.44140625" style="1" customWidth="1"/>
    <col min="12546" max="12549" width="3.6640625" style="1" customWidth="1"/>
    <col min="12550" max="12550" width="5.5546875" style="1" customWidth="1"/>
    <col min="12551" max="12551" width="21.109375" style="1" customWidth="1"/>
    <col min="12552" max="12552" width="7.33203125" style="1" customWidth="1"/>
    <col min="12553" max="12553" width="5.6640625" style="1" customWidth="1"/>
    <col min="12554" max="12554" width="6.33203125" style="1" customWidth="1"/>
    <col min="12555" max="12555" width="7.6640625" style="1" customWidth="1"/>
    <col min="12556" max="12557" width="8.5546875" style="1" customWidth="1"/>
    <col min="12558" max="12558" width="8" style="1" customWidth="1"/>
    <col min="12559" max="12796" width="11.44140625" style="1"/>
    <col min="12797" max="12797" width="6.88671875" style="1" customWidth="1"/>
    <col min="12798" max="12798" width="60" style="1" customWidth="1"/>
    <col min="12799" max="12799" width="15.5546875" style="1" customWidth="1"/>
    <col min="12800" max="12800" width="102.109375" style="1" customWidth="1"/>
    <col min="12801" max="12801" width="4.44140625" style="1" customWidth="1"/>
    <col min="12802" max="12805" width="3.6640625" style="1" customWidth="1"/>
    <col min="12806" max="12806" width="5.5546875" style="1" customWidth="1"/>
    <col min="12807" max="12807" width="21.109375" style="1" customWidth="1"/>
    <col min="12808" max="12808" width="7.33203125" style="1" customWidth="1"/>
    <col min="12809" max="12809" width="5.6640625" style="1" customWidth="1"/>
    <col min="12810" max="12810" width="6.33203125" style="1" customWidth="1"/>
    <col min="12811" max="12811" width="7.6640625" style="1" customWidth="1"/>
    <col min="12812" max="12813" width="8.5546875" style="1" customWidth="1"/>
    <col min="12814" max="12814" width="8" style="1" customWidth="1"/>
    <col min="12815" max="13052" width="11.44140625" style="1"/>
    <col min="13053" max="13053" width="6.88671875" style="1" customWidth="1"/>
    <col min="13054" max="13054" width="60" style="1" customWidth="1"/>
    <col min="13055" max="13055" width="15.5546875" style="1" customWidth="1"/>
    <col min="13056" max="13056" width="102.109375" style="1" customWidth="1"/>
    <col min="13057" max="13057" width="4.44140625" style="1" customWidth="1"/>
    <col min="13058" max="13061" width="3.6640625" style="1" customWidth="1"/>
    <col min="13062" max="13062" width="5.5546875" style="1" customWidth="1"/>
    <col min="13063" max="13063" width="21.109375" style="1" customWidth="1"/>
    <col min="13064" max="13064" width="7.33203125" style="1" customWidth="1"/>
    <col min="13065" max="13065" width="5.6640625" style="1" customWidth="1"/>
    <col min="13066" max="13066" width="6.33203125" style="1" customWidth="1"/>
    <col min="13067" max="13067" width="7.6640625" style="1" customWidth="1"/>
    <col min="13068" max="13069" width="8.5546875" style="1" customWidth="1"/>
    <col min="13070" max="13070" width="8" style="1" customWidth="1"/>
    <col min="13071" max="13308" width="11.44140625" style="1"/>
    <col min="13309" max="13309" width="6.88671875" style="1" customWidth="1"/>
    <col min="13310" max="13310" width="60" style="1" customWidth="1"/>
    <col min="13311" max="13311" width="15.5546875" style="1" customWidth="1"/>
    <col min="13312" max="13312" width="102.109375" style="1" customWidth="1"/>
    <col min="13313" max="13313" width="4.44140625" style="1" customWidth="1"/>
    <col min="13314" max="13317" width="3.6640625" style="1" customWidth="1"/>
    <col min="13318" max="13318" width="5.5546875" style="1" customWidth="1"/>
    <col min="13319" max="13319" width="21.109375" style="1" customWidth="1"/>
    <col min="13320" max="13320" width="7.33203125" style="1" customWidth="1"/>
    <col min="13321" max="13321" width="5.6640625" style="1" customWidth="1"/>
    <col min="13322" max="13322" width="6.33203125" style="1" customWidth="1"/>
    <col min="13323" max="13323" width="7.6640625" style="1" customWidth="1"/>
    <col min="13324" max="13325" width="8.5546875" style="1" customWidth="1"/>
    <col min="13326" max="13326" width="8" style="1" customWidth="1"/>
    <col min="13327" max="13564" width="11.44140625" style="1"/>
    <col min="13565" max="13565" width="6.88671875" style="1" customWidth="1"/>
    <col min="13566" max="13566" width="60" style="1" customWidth="1"/>
    <col min="13567" max="13567" width="15.5546875" style="1" customWidth="1"/>
    <col min="13568" max="13568" width="102.109375" style="1" customWidth="1"/>
    <col min="13569" max="13569" width="4.44140625" style="1" customWidth="1"/>
    <col min="13570" max="13573" width="3.6640625" style="1" customWidth="1"/>
    <col min="13574" max="13574" width="5.5546875" style="1" customWidth="1"/>
    <col min="13575" max="13575" width="21.109375" style="1" customWidth="1"/>
    <col min="13576" max="13576" width="7.33203125" style="1" customWidth="1"/>
    <col min="13577" max="13577" width="5.6640625" style="1" customWidth="1"/>
    <col min="13578" max="13578" width="6.33203125" style="1" customWidth="1"/>
    <col min="13579" max="13579" width="7.6640625" style="1" customWidth="1"/>
    <col min="13580" max="13581" width="8.5546875" style="1" customWidth="1"/>
    <col min="13582" max="13582" width="8" style="1" customWidth="1"/>
    <col min="13583" max="13820" width="11.44140625" style="1"/>
    <col min="13821" max="13821" width="6.88671875" style="1" customWidth="1"/>
    <col min="13822" max="13822" width="60" style="1" customWidth="1"/>
    <col min="13823" max="13823" width="15.5546875" style="1" customWidth="1"/>
    <col min="13824" max="13824" width="102.109375" style="1" customWidth="1"/>
    <col min="13825" max="13825" width="4.44140625" style="1" customWidth="1"/>
    <col min="13826" max="13829" width="3.6640625" style="1" customWidth="1"/>
    <col min="13830" max="13830" width="5.5546875" style="1" customWidth="1"/>
    <col min="13831" max="13831" width="21.109375" style="1" customWidth="1"/>
    <col min="13832" max="13832" width="7.33203125" style="1" customWidth="1"/>
    <col min="13833" max="13833" width="5.6640625" style="1" customWidth="1"/>
    <col min="13834" max="13834" width="6.33203125" style="1" customWidth="1"/>
    <col min="13835" max="13835" width="7.6640625" style="1" customWidth="1"/>
    <col min="13836" max="13837" width="8.5546875" style="1" customWidth="1"/>
    <col min="13838" max="13838" width="8" style="1" customWidth="1"/>
    <col min="13839" max="14076" width="11.44140625" style="1"/>
    <col min="14077" max="14077" width="6.88671875" style="1" customWidth="1"/>
    <col min="14078" max="14078" width="60" style="1" customWidth="1"/>
    <col min="14079" max="14079" width="15.5546875" style="1" customWidth="1"/>
    <col min="14080" max="14080" width="102.109375" style="1" customWidth="1"/>
    <col min="14081" max="14081" width="4.44140625" style="1" customWidth="1"/>
    <col min="14082" max="14085" width="3.6640625" style="1" customWidth="1"/>
    <col min="14086" max="14086" width="5.5546875" style="1" customWidth="1"/>
    <col min="14087" max="14087" width="21.109375" style="1" customWidth="1"/>
    <col min="14088" max="14088" width="7.33203125" style="1" customWidth="1"/>
    <col min="14089" max="14089" width="5.6640625" style="1" customWidth="1"/>
    <col min="14090" max="14090" width="6.33203125" style="1" customWidth="1"/>
    <col min="14091" max="14091" width="7.6640625" style="1" customWidth="1"/>
    <col min="14092" max="14093" width="8.5546875" style="1" customWidth="1"/>
    <col min="14094" max="14094" width="8" style="1" customWidth="1"/>
    <col min="14095" max="14332" width="11.44140625" style="1"/>
    <col min="14333" max="14333" width="6.88671875" style="1" customWidth="1"/>
    <col min="14334" max="14334" width="60" style="1" customWidth="1"/>
    <col min="14335" max="14335" width="15.5546875" style="1" customWidth="1"/>
    <col min="14336" max="14336" width="102.109375" style="1" customWidth="1"/>
    <col min="14337" max="14337" width="4.44140625" style="1" customWidth="1"/>
    <col min="14338" max="14341" width="3.6640625" style="1" customWidth="1"/>
    <col min="14342" max="14342" width="5.5546875" style="1" customWidth="1"/>
    <col min="14343" max="14343" width="21.109375" style="1" customWidth="1"/>
    <col min="14344" max="14344" width="7.33203125" style="1" customWidth="1"/>
    <col min="14345" max="14345" width="5.6640625" style="1" customWidth="1"/>
    <col min="14346" max="14346" width="6.33203125" style="1" customWidth="1"/>
    <col min="14347" max="14347" width="7.6640625" style="1" customWidth="1"/>
    <col min="14348" max="14349" width="8.5546875" style="1" customWidth="1"/>
    <col min="14350" max="14350" width="8" style="1" customWidth="1"/>
    <col min="14351" max="14588" width="11.44140625" style="1"/>
    <col min="14589" max="14589" width="6.88671875" style="1" customWidth="1"/>
    <col min="14590" max="14590" width="60" style="1" customWidth="1"/>
    <col min="14591" max="14591" width="15.5546875" style="1" customWidth="1"/>
    <col min="14592" max="14592" width="102.109375" style="1" customWidth="1"/>
    <col min="14593" max="14593" width="4.44140625" style="1" customWidth="1"/>
    <col min="14594" max="14597" width="3.6640625" style="1" customWidth="1"/>
    <col min="14598" max="14598" width="5.5546875" style="1" customWidth="1"/>
    <col min="14599" max="14599" width="21.109375" style="1" customWidth="1"/>
    <col min="14600" max="14600" width="7.33203125" style="1" customWidth="1"/>
    <col min="14601" max="14601" width="5.6640625" style="1" customWidth="1"/>
    <col min="14602" max="14602" width="6.33203125" style="1" customWidth="1"/>
    <col min="14603" max="14603" width="7.6640625" style="1" customWidth="1"/>
    <col min="14604" max="14605" width="8.5546875" style="1" customWidth="1"/>
    <col min="14606" max="14606" width="8" style="1" customWidth="1"/>
    <col min="14607" max="14844" width="11.44140625" style="1"/>
    <col min="14845" max="14845" width="6.88671875" style="1" customWidth="1"/>
    <col min="14846" max="14846" width="60" style="1" customWidth="1"/>
    <col min="14847" max="14847" width="15.5546875" style="1" customWidth="1"/>
    <col min="14848" max="14848" width="102.109375" style="1" customWidth="1"/>
    <col min="14849" max="14849" width="4.44140625" style="1" customWidth="1"/>
    <col min="14850" max="14853" width="3.6640625" style="1" customWidth="1"/>
    <col min="14854" max="14854" width="5.5546875" style="1" customWidth="1"/>
    <col min="14855" max="14855" width="21.109375" style="1" customWidth="1"/>
    <col min="14856" max="14856" width="7.33203125" style="1" customWidth="1"/>
    <col min="14857" max="14857" width="5.6640625" style="1" customWidth="1"/>
    <col min="14858" max="14858" width="6.33203125" style="1" customWidth="1"/>
    <col min="14859" max="14859" width="7.6640625" style="1" customWidth="1"/>
    <col min="14860" max="14861" width="8.5546875" style="1" customWidth="1"/>
    <col min="14862" max="14862" width="8" style="1" customWidth="1"/>
    <col min="14863" max="15100" width="11.44140625" style="1"/>
    <col min="15101" max="15101" width="6.88671875" style="1" customWidth="1"/>
    <col min="15102" max="15102" width="60" style="1" customWidth="1"/>
    <col min="15103" max="15103" width="15.5546875" style="1" customWidth="1"/>
    <col min="15104" max="15104" width="102.109375" style="1" customWidth="1"/>
    <col min="15105" max="15105" width="4.44140625" style="1" customWidth="1"/>
    <col min="15106" max="15109" width="3.6640625" style="1" customWidth="1"/>
    <col min="15110" max="15110" width="5.5546875" style="1" customWidth="1"/>
    <col min="15111" max="15111" width="21.109375" style="1" customWidth="1"/>
    <col min="15112" max="15112" width="7.33203125" style="1" customWidth="1"/>
    <col min="15113" max="15113" width="5.6640625" style="1" customWidth="1"/>
    <col min="15114" max="15114" width="6.33203125" style="1" customWidth="1"/>
    <col min="15115" max="15115" width="7.6640625" style="1" customWidth="1"/>
    <col min="15116" max="15117" width="8.5546875" style="1" customWidth="1"/>
    <col min="15118" max="15118" width="8" style="1" customWidth="1"/>
    <col min="15119" max="15356" width="11.44140625" style="1"/>
    <col min="15357" max="15357" width="6.88671875" style="1" customWidth="1"/>
    <col min="15358" max="15358" width="60" style="1" customWidth="1"/>
    <col min="15359" max="15359" width="15.5546875" style="1" customWidth="1"/>
    <col min="15360" max="15360" width="102.109375" style="1" customWidth="1"/>
    <col min="15361" max="15361" width="4.44140625" style="1" customWidth="1"/>
    <col min="15362" max="15365" width="3.6640625" style="1" customWidth="1"/>
    <col min="15366" max="15366" width="5.5546875" style="1" customWidth="1"/>
    <col min="15367" max="15367" width="21.109375" style="1" customWidth="1"/>
    <col min="15368" max="15368" width="7.33203125" style="1" customWidth="1"/>
    <col min="15369" max="15369" width="5.6640625" style="1" customWidth="1"/>
    <col min="15370" max="15370" width="6.33203125" style="1" customWidth="1"/>
    <col min="15371" max="15371" width="7.6640625" style="1" customWidth="1"/>
    <col min="15372" max="15373" width="8.5546875" style="1" customWidth="1"/>
    <col min="15374" max="15374" width="8" style="1" customWidth="1"/>
    <col min="15375" max="15612" width="11.44140625" style="1"/>
    <col min="15613" max="15613" width="6.88671875" style="1" customWidth="1"/>
    <col min="15614" max="15614" width="60" style="1" customWidth="1"/>
    <col min="15615" max="15615" width="15.5546875" style="1" customWidth="1"/>
    <col min="15616" max="15616" width="102.109375" style="1" customWidth="1"/>
    <col min="15617" max="15617" width="4.44140625" style="1" customWidth="1"/>
    <col min="15618" max="15621" width="3.6640625" style="1" customWidth="1"/>
    <col min="15622" max="15622" width="5.5546875" style="1" customWidth="1"/>
    <col min="15623" max="15623" width="21.109375" style="1" customWidth="1"/>
    <col min="15624" max="15624" width="7.33203125" style="1" customWidth="1"/>
    <col min="15625" max="15625" width="5.6640625" style="1" customWidth="1"/>
    <col min="15626" max="15626" width="6.33203125" style="1" customWidth="1"/>
    <col min="15627" max="15627" width="7.6640625" style="1" customWidth="1"/>
    <col min="15628" max="15629" width="8.5546875" style="1" customWidth="1"/>
    <col min="15630" max="15630" width="8" style="1" customWidth="1"/>
    <col min="15631" max="15868" width="11.44140625" style="1"/>
    <col min="15869" max="15869" width="6.88671875" style="1" customWidth="1"/>
    <col min="15870" max="15870" width="60" style="1" customWidth="1"/>
    <col min="15871" max="15871" width="15.5546875" style="1" customWidth="1"/>
    <col min="15872" max="15872" width="102.109375" style="1" customWidth="1"/>
    <col min="15873" max="15873" width="4.44140625" style="1" customWidth="1"/>
    <col min="15874" max="15877" width="3.6640625" style="1" customWidth="1"/>
    <col min="15878" max="15878" width="5.5546875" style="1" customWidth="1"/>
    <col min="15879" max="15879" width="21.109375" style="1" customWidth="1"/>
    <col min="15880" max="15880" width="7.33203125" style="1" customWidth="1"/>
    <col min="15881" max="15881" width="5.6640625" style="1" customWidth="1"/>
    <col min="15882" max="15882" width="6.33203125" style="1" customWidth="1"/>
    <col min="15883" max="15883" width="7.6640625" style="1" customWidth="1"/>
    <col min="15884" max="15885" width="8.5546875" style="1" customWidth="1"/>
    <col min="15886" max="15886" width="8" style="1" customWidth="1"/>
    <col min="15887" max="16124" width="11.44140625" style="1"/>
    <col min="16125" max="16125" width="6.88671875" style="1" customWidth="1"/>
    <col min="16126" max="16126" width="60" style="1" customWidth="1"/>
    <col min="16127" max="16127" width="15.5546875" style="1" customWidth="1"/>
    <col min="16128" max="16128" width="102.109375" style="1" customWidth="1"/>
    <col min="16129" max="16129" width="4.44140625" style="1" customWidth="1"/>
    <col min="16130" max="16133" width="3.6640625" style="1" customWidth="1"/>
    <col min="16134" max="16134" width="5.5546875" style="1" customWidth="1"/>
    <col min="16135" max="16135" width="21.109375" style="1" customWidth="1"/>
    <col min="16136" max="16136" width="7.33203125" style="1" customWidth="1"/>
    <col min="16137" max="16137" width="5.6640625" style="1" customWidth="1"/>
    <col min="16138" max="16138" width="6.33203125" style="1" customWidth="1"/>
    <col min="16139" max="16139" width="7.6640625" style="1" customWidth="1"/>
    <col min="16140" max="16141" width="8.5546875" style="1" customWidth="1"/>
    <col min="16142" max="16142" width="8" style="1" customWidth="1"/>
    <col min="16143" max="16384" width="11.44140625" style="1"/>
  </cols>
  <sheetData>
    <row r="1" spans="1:8" ht="15" thickBot="1" x14ac:dyDescent="0.3"/>
    <row r="2" spans="1:8" ht="24" thickBot="1" x14ac:dyDescent="0.3">
      <c r="A2" s="224" t="s">
        <v>110</v>
      </c>
      <c r="B2" s="328"/>
      <c r="C2" s="328"/>
      <c r="D2" s="328"/>
      <c r="E2" s="328"/>
      <c r="F2" s="328"/>
      <c r="G2" s="328"/>
      <c r="H2" s="329"/>
    </row>
    <row r="3" spans="1:8" ht="23.4" thickBot="1" x14ac:dyDescent="0.3">
      <c r="A3" s="230" t="s">
        <v>97</v>
      </c>
      <c r="B3" s="231"/>
      <c r="C3" s="231"/>
      <c r="D3" s="231"/>
      <c r="E3" s="231"/>
      <c r="F3" s="231"/>
      <c r="G3" s="231"/>
      <c r="H3" s="232"/>
    </row>
    <row r="4" spans="1:8" ht="15" thickBot="1" x14ac:dyDescent="0.3">
      <c r="A4" s="35"/>
      <c r="E4" s="34"/>
      <c r="F4" s="112"/>
      <c r="G4" s="111"/>
      <c r="H4" s="122"/>
    </row>
    <row r="5" spans="1:8" ht="16.2" thickBot="1" x14ac:dyDescent="0.3">
      <c r="A5" s="35"/>
      <c r="B5" s="121" t="s">
        <v>111</v>
      </c>
      <c r="C5" s="120"/>
      <c r="D5" s="223"/>
      <c r="E5" s="34"/>
      <c r="F5" s="112"/>
      <c r="G5" s="111"/>
      <c r="H5" s="122"/>
    </row>
    <row r="6" spans="1:8" ht="15.6" x14ac:dyDescent="0.25">
      <c r="A6" s="35"/>
      <c r="B6" s="117" t="s">
        <v>93</v>
      </c>
      <c r="C6" s="113"/>
      <c r="D6" s="118" t="s">
        <v>92</v>
      </c>
      <c r="E6" s="34"/>
      <c r="F6" s="112"/>
      <c r="G6" s="111"/>
      <c r="H6" s="122"/>
    </row>
    <row r="7" spans="1:8" ht="15.6" x14ac:dyDescent="0.3">
      <c r="A7" s="35"/>
      <c r="B7" s="117" t="s">
        <v>91</v>
      </c>
      <c r="C7" s="113"/>
      <c r="D7" s="116" t="s">
        <v>104</v>
      </c>
      <c r="E7" s="34"/>
      <c r="F7" s="112"/>
      <c r="G7" s="111"/>
      <c r="H7" s="122"/>
    </row>
    <row r="8" spans="1:8" ht="15.6" x14ac:dyDescent="0.3">
      <c r="A8" s="35"/>
      <c r="B8" s="117" t="s">
        <v>90</v>
      </c>
      <c r="C8" s="113"/>
      <c r="D8" s="116" t="s">
        <v>105</v>
      </c>
      <c r="E8" s="34"/>
      <c r="F8" s="112"/>
      <c r="G8" s="111"/>
      <c r="H8" s="122"/>
    </row>
    <row r="9" spans="1:8" ht="15.6" x14ac:dyDescent="0.3">
      <c r="A9" s="35"/>
      <c r="B9" s="117" t="s">
        <v>89</v>
      </c>
      <c r="C9" s="113"/>
      <c r="D9" s="116" t="s">
        <v>106</v>
      </c>
      <c r="E9" s="34"/>
      <c r="F9" s="112"/>
      <c r="G9" s="111"/>
      <c r="H9" s="122"/>
    </row>
    <row r="10" spans="1:8" ht="15" thickBot="1" x14ac:dyDescent="0.35">
      <c r="A10" s="35"/>
      <c r="B10" s="115" t="s">
        <v>88</v>
      </c>
      <c r="C10" s="113"/>
      <c r="D10" s="114"/>
      <c r="E10" s="34"/>
      <c r="F10" s="112"/>
      <c r="G10" s="111"/>
      <c r="H10" s="122"/>
    </row>
    <row r="11" spans="1:8" x14ac:dyDescent="0.3">
      <c r="A11" s="35"/>
      <c r="B11" s="113"/>
      <c r="C11" s="113"/>
      <c r="D11" s="114"/>
      <c r="E11" s="34"/>
      <c r="F11" s="112"/>
      <c r="G11" s="111"/>
      <c r="H11" s="122"/>
    </row>
    <row r="12" spans="1:8" x14ac:dyDescent="0.3">
      <c r="A12" s="35"/>
      <c r="B12" s="113"/>
      <c r="C12" s="113"/>
      <c r="D12" s="114"/>
      <c r="E12" s="34"/>
      <c r="F12" s="112"/>
      <c r="G12" s="111"/>
      <c r="H12" s="122"/>
    </row>
    <row r="13" spans="1:8" ht="15" thickBot="1" x14ac:dyDescent="0.35">
      <c r="A13" s="35"/>
      <c r="B13" s="113"/>
      <c r="C13" s="113"/>
      <c r="D13" s="114"/>
      <c r="E13" s="34"/>
      <c r="F13" s="112"/>
      <c r="G13" s="111"/>
      <c r="H13" s="122"/>
    </row>
    <row r="14" spans="1:8" ht="23.25" customHeight="1" thickBot="1" x14ac:dyDescent="0.3">
      <c r="A14" s="35"/>
      <c r="B14" s="1"/>
      <c r="C14" s="113"/>
      <c r="D14" s="136" t="s">
        <v>99</v>
      </c>
      <c r="E14" s="335">
        <f>'Partie 1 - Revues de projet'!F51*2</f>
        <v>28</v>
      </c>
      <c r="F14" s="336"/>
      <c r="G14" s="134" t="s">
        <v>96</v>
      </c>
      <c r="H14" s="122"/>
    </row>
    <row r="15" spans="1:8" ht="15" thickBot="1" x14ac:dyDescent="0.35">
      <c r="A15" s="35"/>
      <c r="B15" s="113"/>
      <c r="C15" s="113"/>
      <c r="D15" s="114"/>
      <c r="E15" s="34"/>
      <c r="F15" s="112"/>
      <c r="G15" s="134"/>
      <c r="H15" s="122"/>
    </row>
    <row r="16" spans="1:8" ht="24.75" customHeight="1" thickBot="1" x14ac:dyDescent="0.3">
      <c r="A16" s="35"/>
      <c r="B16" s="1"/>
      <c r="C16" s="113"/>
      <c r="D16" s="136" t="s">
        <v>98</v>
      </c>
      <c r="E16" s="337">
        <f>'Partie 2 - Soutenance orale'!F55*3</f>
        <v>0</v>
      </c>
      <c r="F16" s="338"/>
      <c r="G16" s="134" t="s">
        <v>7</v>
      </c>
      <c r="H16" s="122"/>
    </row>
    <row r="17" spans="1:8" ht="15" thickBot="1" x14ac:dyDescent="0.35">
      <c r="A17" s="35"/>
      <c r="B17" s="113"/>
      <c r="C17" s="113"/>
      <c r="D17" s="114"/>
      <c r="E17" s="34"/>
      <c r="F17" s="112"/>
      <c r="G17" s="134"/>
      <c r="H17" s="122"/>
    </row>
    <row r="18" spans="1:8" ht="24.75" customHeight="1" thickBot="1" x14ac:dyDescent="0.3">
      <c r="A18" s="35"/>
      <c r="B18" s="113"/>
      <c r="C18" s="113"/>
      <c r="D18" s="136" t="s">
        <v>100</v>
      </c>
      <c r="E18" s="337">
        <f>E14+E16</f>
        <v>28</v>
      </c>
      <c r="F18" s="338"/>
      <c r="G18" s="134" t="s">
        <v>101</v>
      </c>
      <c r="H18" s="122"/>
    </row>
    <row r="19" spans="1:8" x14ac:dyDescent="0.3">
      <c r="A19" s="35"/>
      <c r="B19" s="113"/>
      <c r="C19" s="113"/>
      <c r="D19" s="114"/>
      <c r="E19" s="34"/>
      <c r="F19" s="112"/>
      <c r="G19" s="134"/>
      <c r="H19" s="122"/>
    </row>
    <row r="20" spans="1:8" ht="15" thickBot="1" x14ac:dyDescent="0.35">
      <c r="A20" s="35"/>
      <c r="B20" s="113"/>
      <c r="C20" s="113"/>
      <c r="D20" s="114"/>
      <c r="E20" s="34"/>
      <c r="F20" s="112"/>
      <c r="G20" s="134"/>
      <c r="H20" s="122"/>
    </row>
    <row r="21" spans="1:8" ht="23.25" customHeight="1" thickBot="1" x14ac:dyDescent="0.3">
      <c r="A21" s="35"/>
      <c r="B21" s="113"/>
      <c r="C21" s="113"/>
      <c r="D21" s="136" t="s">
        <v>102</v>
      </c>
      <c r="E21" s="337">
        <f>E18/5</f>
        <v>5.6</v>
      </c>
      <c r="F21" s="338"/>
      <c r="G21" s="134" t="s">
        <v>9</v>
      </c>
      <c r="H21" s="122"/>
    </row>
    <row r="22" spans="1:8" ht="15" thickBot="1" x14ac:dyDescent="0.35">
      <c r="A22" s="35"/>
      <c r="B22" s="113"/>
      <c r="C22" s="113"/>
      <c r="D22" s="114"/>
      <c r="E22" s="34"/>
      <c r="F22" s="112"/>
      <c r="G22" s="111"/>
      <c r="H22" s="122"/>
    </row>
    <row r="23" spans="1:8" ht="26.25" customHeight="1" thickBot="1" x14ac:dyDescent="0.3">
      <c r="A23" s="35"/>
      <c r="B23" s="113"/>
      <c r="C23" s="113"/>
      <c r="D23" s="135" t="s">
        <v>103</v>
      </c>
      <c r="E23" s="339"/>
      <c r="F23" s="340"/>
      <c r="G23" s="134" t="s">
        <v>9</v>
      </c>
      <c r="H23" s="122"/>
    </row>
    <row r="24" spans="1:8" x14ac:dyDescent="0.3">
      <c r="A24" s="35"/>
      <c r="B24" s="113"/>
      <c r="C24" s="113"/>
      <c r="D24" s="114"/>
      <c r="E24" s="34"/>
      <c r="F24" s="112"/>
      <c r="G24" s="111"/>
      <c r="H24" s="122"/>
    </row>
    <row r="25" spans="1:8" ht="15" thickBot="1" x14ac:dyDescent="0.3">
      <c r="A25" s="35"/>
      <c r="C25" s="113"/>
      <c r="E25" s="34"/>
      <c r="F25" s="112"/>
      <c r="G25" s="111"/>
      <c r="H25" s="122"/>
    </row>
    <row r="26" spans="1:8" ht="15" customHeight="1" thickBot="1" x14ac:dyDescent="0.3">
      <c r="A26" s="341" t="s">
        <v>3</v>
      </c>
      <c r="B26" s="342"/>
      <c r="C26" s="342"/>
      <c r="D26" s="342"/>
      <c r="E26" s="342"/>
      <c r="F26" s="342"/>
      <c r="G26" s="343"/>
      <c r="H26" s="122"/>
    </row>
    <row r="27" spans="1:8" ht="15" customHeight="1" x14ac:dyDescent="0.25">
      <c r="A27" s="130"/>
      <c r="B27" s="131"/>
      <c r="C27" s="131"/>
      <c r="D27" s="132"/>
      <c r="E27" s="132"/>
      <c r="F27" s="132"/>
      <c r="G27" s="133"/>
      <c r="H27" s="122"/>
    </row>
    <row r="28" spans="1:8" ht="15" customHeight="1" x14ac:dyDescent="0.25">
      <c r="A28" s="130"/>
      <c r="B28" s="131"/>
      <c r="C28" s="131"/>
      <c r="D28" s="132"/>
      <c r="E28" s="132"/>
      <c r="F28" s="132"/>
      <c r="G28" s="133"/>
      <c r="H28" s="122"/>
    </row>
    <row r="29" spans="1:8" ht="15" customHeight="1" x14ac:dyDescent="0.25">
      <c r="A29" s="130"/>
      <c r="B29" s="131"/>
      <c r="C29" s="131"/>
      <c r="D29" s="132"/>
      <c r="E29" s="132"/>
      <c r="F29" s="132"/>
      <c r="G29" s="133"/>
      <c r="H29" s="122"/>
    </row>
    <row r="30" spans="1:8" ht="15" customHeight="1" x14ac:dyDescent="0.25">
      <c r="A30" s="130"/>
      <c r="B30" s="131"/>
      <c r="C30" s="131"/>
      <c r="D30" s="132"/>
      <c r="E30" s="132"/>
      <c r="F30" s="132"/>
      <c r="G30" s="133"/>
      <c r="H30" s="122"/>
    </row>
    <row r="31" spans="1:8" ht="15" customHeight="1" x14ac:dyDescent="0.25">
      <c r="A31" s="130"/>
      <c r="B31" s="131"/>
      <c r="C31" s="131"/>
      <c r="D31" s="132"/>
      <c r="E31" s="132"/>
      <c r="F31" s="132"/>
      <c r="G31" s="133"/>
      <c r="H31" s="122"/>
    </row>
    <row r="32" spans="1:8" ht="15" customHeight="1" x14ac:dyDescent="0.25">
      <c r="A32" s="130"/>
      <c r="B32" s="131"/>
      <c r="C32" s="131"/>
      <c r="D32" s="132"/>
      <c r="E32" s="132"/>
      <c r="F32" s="132"/>
      <c r="G32" s="133"/>
      <c r="H32" s="122"/>
    </row>
    <row r="33" spans="1:8" ht="15" customHeight="1" x14ac:dyDescent="0.25">
      <c r="A33" s="130"/>
      <c r="B33" s="131"/>
      <c r="C33" s="131"/>
      <c r="D33" s="132"/>
      <c r="E33" s="132"/>
      <c r="F33" s="132"/>
      <c r="G33" s="133"/>
      <c r="H33" s="122"/>
    </row>
    <row r="34" spans="1:8" ht="15" customHeight="1" x14ac:dyDescent="0.25">
      <c r="A34" s="130"/>
      <c r="B34" s="131"/>
      <c r="C34" s="131"/>
      <c r="D34" s="132"/>
      <c r="E34" s="132"/>
      <c r="F34" s="132"/>
      <c r="G34" s="133"/>
      <c r="H34" s="122"/>
    </row>
    <row r="35" spans="1:8" ht="15" thickBot="1" x14ac:dyDescent="0.3">
      <c r="A35" s="330"/>
      <c r="B35" s="331"/>
      <c r="C35" s="331"/>
      <c r="D35" s="331"/>
      <c r="E35" s="331"/>
      <c r="F35" s="331"/>
      <c r="G35" s="332"/>
      <c r="H35" s="122"/>
    </row>
    <row r="36" spans="1:8" ht="15" thickBot="1" x14ac:dyDescent="0.3">
      <c r="A36" s="29"/>
      <c r="B36" s="28"/>
      <c r="C36" s="28"/>
      <c r="D36" s="28"/>
      <c r="E36" s="27"/>
      <c r="F36" s="27"/>
      <c r="G36" s="27"/>
      <c r="H36" s="122"/>
    </row>
    <row r="37" spans="1:8" ht="21" customHeight="1" thickBot="1" x14ac:dyDescent="0.3">
      <c r="A37" s="333" t="s">
        <v>2</v>
      </c>
      <c r="B37" s="334"/>
      <c r="C37" s="156"/>
      <c r="D37" s="158" t="s">
        <v>1</v>
      </c>
      <c r="E37" s="234" t="s">
        <v>0</v>
      </c>
      <c r="F37" s="344"/>
      <c r="G37" s="235"/>
      <c r="H37" s="122"/>
    </row>
    <row r="38" spans="1:8" ht="33" customHeight="1" thickBot="1" x14ac:dyDescent="0.3">
      <c r="A38" s="313"/>
      <c r="B38" s="314"/>
      <c r="C38" s="21"/>
      <c r="D38" s="157"/>
      <c r="E38" s="345"/>
      <c r="F38" s="346"/>
      <c r="G38" s="347"/>
      <c r="H38" s="122"/>
    </row>
    <row r="39" spans="1:8" ht="33" customHeight="1" x14ac:dyDescent="0.25">
      <c r="A39" s="283"/>
      <c r="B39" s="284"/>
      <c r="C39" s="21"/>
      <c r="D39" s="20"/>
      <c r="E39" s="19"/>
      <c r="H39" s="122"/>
    </row>
    <row r="40" spans="1:8" ht="36.75" customHeight="1" x14ac:dyDescent="0.25">
      <c r="A40" s="303"/>
      <c r="B40" s="304"/>
      <c r="C40" s="22"/>
      <c r="D40" s="20"/>
      <c r="E40" s="19"/>
      <c r="H40" s="122"/>
    </row>
    <row r="41" spans="1:8" ht="39" customHeight="1" x14ac:dyDescent="0.25">
      <c r="A41" s="283"/>
      <c r="B41" s="284"/>
      <c r="C41" s="21"/>
      <c r="D41" s="20"/>
      <c r="E41" s="19"/>
      <c r="H41" s="122"/>
    </row>
    <row r="42" spans="1:8" ht="34.5" customHeight="1" thickBot="1" x14ac:dyDescent="0.3">
      <c r="A42" s="305"/>
      <c r="B42" s="306"/>
      <c r="C42" s="18"/>
      <c r="D42" s="17"/>
      <c r="E42" s="348" t="s">
        <v>112</v>
      </c>
      <c r="F42" s="349"/>
      <c r="G42" s="349"/>
      <c r="H42" s="350"/>
    </row>
    <row r="44" spans="1:8" x14ac:dyDescent="0.25">
      <c r="B44" s="14"/>
      <c r="C44" s="14"/>
    </row>
  </sheetData>
  <mergeCells count="18">
    <mergeCell ref="A39:B39"/>
    <mergeCell ref="A40:B40"/>
    <mergeCell ref="A41:B41"/>
    <mergeCell ref="A42:B42"/>
    <mergeCell ref="E42:H42"/>
    <mergeCell ref="A2:H2"/>
    <mergeCell ref="A38:B38"/>
    <mergeCell ref="A3:H3"/>
    <mergeCell ref="A35:G35"/>
    <mergeCell ref="A37:B37"/>
    <mergeCell ref="E14:F14"/>
    <mergeCell ref="E16:F16"/>
    <mergeCell ref="E18:F18"/>
    <mergeCell ref="E21:F21"/>
    <mergeCell ref="E23:F23"/>
    <mergeCell ref="A26:G26"/>
    <mergeCell ref="E37:G37"/>
    <mergeCell ref="E38:G38"/>
  </mergeCells>
  <printOptions horizontalCentered="1"/>
  <pageMargins left="0.31496062992125984" right="0.31496062992125984" top="0.74803149606299213" bottom="0.74803149606299213" header="0.31496062992125984" footer="0.31496062992125984"/>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Partie 2 - Soutenance orale</vt:lpstr>
      <vt:lpstr>Partie 1 - Revues de projet</vt:lpstr>
      <vt:lpstr>Note finale </vt:lpstr>
      <vt:lpstr>'Partie 1 - Revues de projet'!Zone_d_impression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DUBOIS</dc:creator>
  <cp:lastModifiedBy>utilisateur</cp:lastModifiedBy>
  <cp:lastPrinted>2019-01-18T10:41:39Z</cp:lastPrinted>
  <dcterms:created xsi:type="dcterms:W3CDTF">2017-09-28T12:09:32Z</dcterms:created>
  <dcterms:modified xsi:type="dcterms:W3CDTF">2020-11-23T13:35:50Z</dcterms:modified>
</cp:coreProperties>
</file>